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a.scheffer\Downloads\"/>
    </mc:Choice>
  </mc:AlternateContent>
  <xr:revisionPtr revIDLastSave="0" documentId="13_ncr:1_{E20EA3F7-AF09-4F99-AF43-06818229AD40}" xr6:coauthVersionLast="47" xr6:coauthVersionMax="47" xr10:uidLastSave="{00000000-0000-0000-0000-000000000000}"/>
  <bookViews>
    <workbookView xWindow="-110" yWindow="-110" windowWidth="19420" windowHeight="10420" xr2:uid="{00000000-000D-0000-FFFF-FFFF00000000}"/>
  </bookViews>
  <sheets>
    <sheet name="Scoreformulier" sheetId="1" r:id="rId1"/>
    <sheet name="Primaire cyclus opstellen" sheetId="10" r:id="rId2"/>
    <sheet name="De KAT" sheetId="9" r:id="rId3"/>
    <sheet name="Voor ouders" sheetId="8" r:id="rId4"/>
    <sheet name="Tabel 2 en PCCR set AenB" sheetId="4" state="hidden" r:id="rId5"/>
    <sheet name="PCCR alleen set A" sheetId="6" state="hidden" r:id="rId6"/>
    <sheet name="PCCR alleen set B" sheetId="7" state="hidden" r:id="rId7"/>
  </sheets>
  <definedNames>
    <definedName name="_Int_e8Ihu9Z6" localSheetId="1">'Primaire cyclus opstellen'!$A$25</definedName>
    <definedName name="_Int_e8Ihu9Z6">#REF!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 i="9" l="1"/>
  <c r="G1" i="9"/>
  <c r="B1" i="9"/>
  <c r="C2" i="8"/>
  <c r="C19" i="9"/>
  <c r="C20" i="9"/>
  <c r="C9" i="9"/>
  <c r="C10" i="9"/>
  <c r="C11" i="9"/>
  <c r="C12" i="9"/>
  <c r="C13" i="9"/>
  <c r="C8" i="9"/>
  <c r="C81" i="9"/>
  <c r="C82" i="9"/>
  <c r="C83" i="9"/>
  <c r="C84" i="9"/>
  <c r="C85" i="9"/>
  <c r="C86" i="9"/>
  <c r="C87" i="9"/>
  <c r="C88" i="9"/>
  <c r="C89" i="9"/>
  <c r="C90" i="9"/>
  <c r="C91" i="9"/>
  <c r="C92" i="9"/>
  <c r="C93" i="9"/>
  <c r="C94" i="9"/>
  <c r="C80"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51" i="9"/>
  <c r="C14" i="9"/>
  <c r="C15" i="9"/>
  <c r="C16" i="9"/>
  <c r="C17" i="9"/>
  <c r="C18"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3" i="9"/>
  <c r="C4" i="9"/>
  <c r="C5" i="9"/>
  <c r="C6" i="9"/>
  <c r="C7" i="9"/>
  <c r="C4" i="8"/>
  <c r="C3" i="8"/>
  <c r="H22" i="4"/>
  <c r="C26" i="7"/>
  <c r="H22" i="7"/>
  <c r="C28" i="6"/>
  <c r="B3" i="7"/>
  <c r="H28" i="7"/>
  <c r="G28" i="7"/>
  <c r="H27" i="7"/>
  <c r="G27" i="7"/>
  <c r="C30" i="7"/>
  <c r="B30" i="7"/>
  <c r="C29" i="7"/>
  <c r="B29" i="7"/>
  <c r="C28" i="7"/>
  <c r="B28" i="7"/>
  <c r="C27" i="7"/>
  <c r="B27" i="7"/>
  <c r="B26" i="7"/>
  <c r="C25" i="7"/>
  <c r="B25" i="7"/>
  <c r="C24" i="7"/>
  <c r="B24" i="7"/>
  <c r="B23" i="7"/>
  <c r="C23" i="7"/>
  <c r="C22" i="7"/>
  <c r="B22" i="7"/>
  <c r="C21" i="7"/>
  <c r="B21" i="7"/>
  <c r="G2" i="7"/>
  <c r="H9" i="7"/>
  <c r="G9" i="7"/>
  <c r="H8" i="7"/>
  <c r="G8" i="7"/>
  <c r="H7" i="7"/>
  <c r="G7" i="7"/>
  <c r="H6" i="7"/>
  <c r="G6" i="7"/>
  <c r="H5" i="7"/>
  <c r="G5" i="7"/>
  <c r="H4" i="7"/>
  <c r="G4" i="7"/>
  <c r="H3" i="7"/>
  <c r="G3" i="7"/>
  <c r="H2" i="7"/>
  <c r="B4" i="7"/>
  <c r="C4" i="7"/>
  <c r="C3" i="7"/>
  <c r="C2" i="7"/>
  <c r="B2" i="7"/>
  <c r="C38" i="7"/>
  <c r="B38" i="7"/>
  <c r="C37" i="7"/>
  <c r="B37" i="7"/>
  <c r="C36" i="7"/>
  <c r="B36" i="7"/>
  <c r="C35" i="7"/>
  <c r="B35" i="7"/>
  <c r="C34" i="7"/>
  <c r="B34" i="7"/>
  <c r="H31" i="7"/>
  <c r="G31" i="7"/>
  <c r="H30" i="7"/>
  <c r="G30" i="7"/>
  <c r="H29" i="7"/>
  <c r="G29" i="7"/>
  <c r="H23" i="7"/>
  <c r="G23" i="7"/>
  <c r="G22" i="7"/>
  <c r="H21" i="7"/>
  <c r="G21" i="7"/>
  <c r="H20" i="7"/>
  <c r="G20" i="7"/>
  <c r="H19" i="7"/>
  <c r="G19" i="7"/>
  <c r="H18" i="7"/>
  <c r="G18" i="7"/>
  <c r="H17" i="7"/>
  <c r="G17" i="7"/>
  <c r="H16" i="7"/>
  <c r="G16" i="7"/>
  <c r="H15" i="7"/>
  <c r="G15" i="7"/>
  <c r="H14" i="7"/>
  <c r="G14" i="7"/>
  <c r="H13" i="7"/>
  <c r="G13" i="7"/>
  <c r="H12" i="7"/>
  <c r="G12" i="7"/>
  <c r="H10" i="7"/>
  <c r="G10" i="7"/>
  <c r="H28" i="6"/>
  <c r="G28" i="6"/>
  <c r="H27" i="6"/>
  <c r="G27" i="6"/>
  <c r="C30" i="4"/>
  <c r="B30" i="4"/>
  <c r="B31" i="6"/>
  <c r="C31" i="6"/>
  <c r="C29" i="6"/>
  <c r="B29" i="6"/>
  <c r="B28" i="6"/>
  <c r="C26" i="6"/>
  <c r="B26" i="6"/>
  <c r="C25" i="6"/>
  <c r="B25" i="6"/>
  <c r="C24" i="6"/>
  <c r="B24" i="6"/>
  <c r="C23" i="6"/>
  <c r="B23" i="6"/>
  <c r="C22" i="6"/>
  <c r="B22" i="6"/>
  <c r="C21" i="6"/>
  <c r="B21" i="6"/>
  <c r="H9" i="6"/>
  <c r="G9" i="6"/>
  <c r="H8" i="6"/>
  <c r="G8" i="6"/>
  <c r="H7" i="6"/>
  <c r="G7" i="6"/>
  <c r="H6" i="6"/>
  <c r="G6" i="6"/>
  <c r="H5" i="6"/>
  <c r="G5" i="6"/>
  <c r="H4" i="6"/>
  <c r="G4" i="6"/>
  <c r="H3" i="6"/>
  <c r="G3" i="6"/>
  <c r="H2" i="6"/>
  <c r="G2" i="6"/>
  <c r="C12" i="6"/>
  <c r="B12" i="6"/>
  <c r="C5" i="6"/>
  <c r="B5" i="6"/>
  <c r="C4" i="6"/>
  <c r="B4" i="6"/>
  <c r="B2" i="6"/>
  <c r="C2" i="6"/>
  <c r="B3" i="6"/>
  <c r="C3" i="6"/>
  <c r="B6" i="6"/>
  <c r="C6" i="6"/>
  <c r="B7" i="6"/>
  <c r="C7" i="6"/>
  <c r="B8" i="6"/>
  <c r="C8" i="6"/>
  <c r="B9" i="6"/>
  <c r="C9" i="6"/>
  <c r="B10" i="6"/>
  <c r="C10" i="6"/>
  <c r="B11" i="6"/>
  <c r="C11" i="6"/>
  <c r="B13" i="6"/>
  <c r="C13" i="6"/>
  <c r="B14" i="6"/>
  <c r="C14" i="6"/>
  <c r="B15" i="6"/>
  <c r="C15" i="6"/>
  <c r="B16" i="6"/>
  <c r="C16" i="6"/>
  <c r="B17" i="6"/>
  <c r="C17" i="6"/>
  <c r="B27" i="6"/>
  <c r="C27" i="6"/>
  <c r="B30" i="6"/>
  <c r="C30" i="6"/>
  <c r="G29" i="6"/>
  <c r="H29" i="6"/>
  <c r="B26" i="4"/>
  <c r="B4" i="4"/>
  <c r="C9" i="4"/>
  <c r="B9" i="4"/>
  <c r="G28" i="4"/>
  <c r="H19" i="4"/>
  <c r="B5" i="8" l="1"/>
  <c r="B9" i="8"/>
  <c r="B10" i="8"/>
  <c r="B8" i="8"/>
  <c r="L2" i="7"/>
  <c r="L1" i="7"/>
  <c r="L2" i="6"/>
  <c r="L1" i="6"/>
  <c r="G19" i="4"/>
  <c r="H18" i="4"/>
  <c r="G18" i="4"/>
  <c r="H17" i="4"/>
  <c r="G17" i="4"/>
  <c r="H16" i="4"/>
  <c r="G16" i="4"/>
  <c r="H15" i="4"/>
  <c r="G15" i="4"/>
  <c r="H14" i="4"/>
  <c r="H20" i="4"/>
  <c r="G14" i="4"/>
  <c r="H13" i="4"/>
  <c r="G13" i="4"/>
  <c r="G20" i="4"/>
  <c r="H12" i="4"/>
  <c r="G12" i="4"/>
  <c r="H21" i="4"/>
  <c r="H10" i="4"/>
  <c r="G10" i="4"/>
  <c r="G21" i="4"/>
  <c r="H9" i="4"/>
  <c r="G9" i="4"/>
  <c r="H8" i="4"/>
  <c r="G22" i="4"/>
  <c r="G8" i="4"/>
  <c r="H23" i="4"/>
  <c r="H7" i="4"/>
  <c r="G23" i="4"/>
  <c r="G7" i="4"/>
  <c r="H27" i="4"/>
  <c r="H6" i="4"/>
  <c r="G6" i="4"/>
  <c r="H5" i="4"/>
  <c r="H28" i="4"/>
  <c r="G5" i="4"/>
  <c r="H4" i="4"/>
  <c r="G4" i="4"/>
  <c r="H3" i="4"/>
  <c r="G3" i="4"/>
  <c r="G32" i="4"/>
  <c r="H2" i="4"/>
  <c r="G2" i="4"/>
  <c r="G27" i="4"/>
  <c r="H32" i="4"/>
  <c r="H31" i="4"/>
  <c r="H30" i="4"/>
  <c r="H29" i="4"/>
  <c r="G29" i="4"/>
  <c r="G30" i="4"/>
  <c r="B2" i="4"/>
  <c r="G31" i="4"/>
  <c r="B22" i="4"/>
  <c r="C22" i="4"/>
  <c r="C38" i="4"/>
  <c r="C37" i="4"/>
  <c r="C36" i="4"/>
  <c r="C35" i="4"/>
  <c r="B31" i="4"/>
  <c r="B29" i="4"/>
  <c r="B28" i="4"/>
  <c r="B27" i="4"/>
  <c r="B25" i="4"/>
  <c r="B24" i="4"/>
  <c r="B23" i="4"/>
  <c r="B21" i="4"/>
  <c r="B12" i="4"/>
  <c r="B5" i="4"/>
  <c r="C31" i="4"/>
  <c r="C34" i="4"/>
  <c r="B38" i="4"/>
  <c r="B37" i="4"/>
  <c r="C29" i="4"/>
  <c r="B36" i="4"/>
  <c r="B35" i="4"/>
  <c r="B34" i="4"/>
  <c r="C28" i="4"/>
  <c r="C27" i="4"/>
  <c r="C26" i="4"/>
  <c r="C25" i="4"/>
  <c r="C24" i="4"/>
  <c r="C23" i="4"/>
  <c r="C21" i="4"/>
  <c r="C17" i="4"/>
  <c r="C16" i="4"/>
  <c r="C15" i="4"/>
  <c r="C14" i="4"/>
  <c r="C13" i="4"/>
  <c r="C12" i="4"/>
  <c r="C11" i="4"/>
  <c r="C10" i="4"/>
  <c r="C8" i="4"/>
  <c r="C7" i="4"/>
  <c r="C6" i="4"/>
  <c r="C5" i="4"/>
  <c r="C4" i="4"/>
  <c r="C3" i="4"/>
  <c r="C2" i="4"/>
  <c r="B13" i="4"/>
  <c r="B8" i="4"/>
  <c r="B17" i="4"/>
  <c r="B16" i="4"/>
  <c r="B15" i="4"/>
  <c r="B14" i="4"/>
  <c r="B11" i="4"/>
  <c r="B10" i="4"/>
  <c r="B7" i="4"/>
  <c r="B6" i="4"/>
  <c r="B3" i="4"/>
  <c r="K4" i="7" l="1"/>
  <c r="K4" i="6"/>
  <c r="L3" i="4"/>
  <c r="L2" i="4"/>
  <c r="P22" i="1" l="1"/>
  <c r="P23" i="1"/>
  <c r="B24" i="8" s="1"/>
  <c r="P21" i="1"/>
</calcChain>
</file>

<file path=xl/sharedStrings.xml><?xml version="1.0" encoding="utf-8"?>
<sst xmlns="http://schemas.openxmlformats.org/spreadsheetml/2006/main" count="849" uniqueCount="345">
  <si>
    <t xml:space="preserve">                                                     Scoreformulier De Spraakmaker</t>
  </si>
  <si>
    <t xml:space="preserve">Naam kind:
</t>
  </si>
  <si>
    <t>Algemene opmerkingen:</t>
  </si>
  <si>
    <t xml:space="preserve">Geboortedatum:
</t>
  </si>
  <si>
    <t xml:space="preserve">Leeftijd:
</t>
  </si>
  <si>
    <t>Datum afname:</t>
  </si>
  <si>
    <t>Meting:</t>
  </si>
  <si>
    <t>1 of 2 keer per week behandeling:</t>
  </si>
  <si>
    <t xml:space="preserve">Naam logopedist:
</t>
  </si>
  <si>
    <t>Set A - Basisset</t>
  </si>
  <si>
    <t>Productie spontaan</t>
  </si>
  <si>
    <t>Productie imitatie</t>
  </si>
  <si>
    <t>Initiaal</t>
  </si>
  <si>
    <t>Score</t>
  </si>
  <si>
    <t>Finaal</t>
  </si>
  <si>
    <t>Opmerkingen</t>
  </si>
  <si>
    <r>
      <t>Vul in de kolommen</t>
    </r>
    <r>
      <rPr>
        <b/>
        <sz val="10"/>
        <color rgb="FF000000"/>
        <rFont val="Calibri"/>
        <family val="2"/>
      </rPr>
      <t xml:space="preserve"> score </t>
    </r>
    <r>
      <rPr>
        <sz val="10"/>
        <color rgb="FF000000"/>
        <rFont val="Calibri"/>
        <family val="2"/>
      </rPr>
      <t xml:space="preserve">van set A (en eventueel set B) in hoeveel consonanten correct (1, 2 of 3) of incorrect (0) worden geproduceerd. Dan wordt in </t>
    </r>
    <r>
      <rPr>
        <b/>
        <sz val="10"/>
        <color rgb="FF000000"/>
        <rFont val="Calibri"/>
        <family val="2"/>
      </rPr>
      <t xml:space="preserve">Tabel 1 </t>
    </r>
    <r>
      <rPr>
        <sz val="10"/>
        <color rgb="FF000000"/>
        <rFont val="Calibri"/>
        <family val="2"/>
      </rPr>
      <t xml:space="preserve">automatisch de PCC-R berekend en worden in </t>
    </r>
    <r>
      <rPr>
        <b/>
        <sz val="10"/>
        <color rgb="FF000000"/>
        <rFont val="Calibri"/>
        <family val="2"/>
      </rPr>
      <t>Tabel 2</t>
    </r>
    <r>
      <rPr>
        <sz val="10"/>
        <color rgb="FF000000"/>
        <rFont val="Calibri"/>
        <family val="2"/>
      </rPr>
      <t xml:space="preserve"> de consonanten automatisch gekleurd:</t>
    </r>
  </si>
  <si>
    <t>poep   </t>
  </si>
  <si>
    <t xml:space="preserve">p </t>
  </si>
  <si>
    <t>p</t>
  </si>
  <si>
    <t> </t>
  </si>
  <si>
    <t>pen    </t>
  </si>
  <si>
    <t>n</t>
  </si>
  <si>
    <t>het kind heeft de consonant altijd correct geproduceerd</t>
  </si>
  <si>
    <t>teen   </t>
  </si>
  <si>
    <t>t</t>
  </si>
  <si>
    <t>het kind heeft de consonant soms correct geproduceerd</t>
  </si>
  <si>
    <t>tong</t>
  </si>
  <si>
    <t>ng</t>
  </si>
  <si>
    <t>het kind heeft de consonant nooit correct geproduceerd</t>
  </si>
  <si>
    <t>mee</t>
  </si>
  <si>
    <t>m</t>
  </si>
  <si>
    <t>mes   </t>
  </si>
  <si>
    <t>s</t>
  </si>
  <si>
    <t>Tabel 1. PCC-R</t>
  </si>
  <si>
    <t>nat   </t>
  </si>
  <si>
    <t>PCC-R set A:</t>
  </si>
  <si>
    <t>nek   </t>
  </si>
  <si>
    <t>k</t>
  </si>
  <si>
    <t>PCC-R set B:</t>
  </si>
  <si>
    <t>jas   </t>
  </si>
  <si>
    <t>j</t>
  </si>
  <si>
    <t>PCC-R set A en B:</t>
  </si>
  <si>
    <t>juf   </t>
  </si>
  <si>
    <t>f</t>
  </si>
  <si>
    <t>koe   </t>
  </si>
  <si>
    <t xml:space="preserve">Tabel 2. Klankrepertoire: overzicht van initiale en finale consonanten ingedeeld op plaats van articulatie (verticaal) en wijze van articulatie (horizontaal) (set A en B).
</t>
  </si>
  <si>
    <t>kip   </t>
  </si>
  <si>
    <t>sok</t>
  </si>
  <si>
    <t>Obstruenten</t>
  </si>
  <si>
    <t>Sonoranten</t>
  </si>
  <si>
    <t>sjaal</t>
  </si>
  <si>
    <t>sj</t>
  </si>
  <si>
    <t>l</t>
  </si>
  <si>
    <t>Plosieven</t>
  </si>
  <si>
    <t>Fricatieven</t>
  </si>
  <si>
    <t>Nasalen</t>
  </si>
  <si>
    <t xml:space="preserve">Liquidae </t>
  </si>
  <si>
    <t>Glides</t>
  </si>
  <si>
    <t>zon</t>
  </si>
  <si>
    <t>z</t>
  </si>
  <si>
    <t>Initiale consonanten</t>
  </si>
  <si>
    <t>zeep</t>
  </si>
  <si>
    <t>Labiaal</t>
  </si>
  <si>
    <t>b</t>
  </si>
  <si>
    <r>
      <rPr>
        <sz val="10"/>
        <color rgb="FF000000"/>
        <rFont val="Calibri"/>
        <family val="2"/>
      </rPr>
      <t xml:space="preserve">f / v </t>
    </r>
    <r>
      <rPr>
        <vertAlign val="superscript"/>
        <sz val="10"/>
        <color rgb="FF000000"/>
        <rFont val="Calibri"/>
        <family val="2"/>
      </rPr>
      <t>1</t>
    </r>
  </si>
  <si>
    <t>w</t>
  </si>
  <si>
    <t>gooi(e)</t>
  </si>
  <si>
    <t>[gooj]</t>
  </si>
  <si>
    <t>g</t>
  </si>
  <si>
    <t>Coronaal</t>
  </si>
  <si>
    <t>d</t>
  </si>
  <si>
    <r>
      <t xml:space="preserve">s / z </t>
    </r>
    <r>
      <rPr>
        <vertAlign val="superscript"/>
        <sz val="10"/>
        <color rgb="FF000000"/>
        <rFont val="Calibri"/>
        <family val="2"/>
      </rPr>
      <t>1</t>
    </r>
  </si>
  <si>
    <t xml:space="preserve">l </t>
  </si>
  <si>
    <t>geit</t>
  </si>
  <si>
    <t>Palataal</t>
  </si>
  <si>
    <r>
      <t xml:space="preserve">sj </t>
    </r>
    <r>
      <rPr>
        <vertAlign val="superscript"/>
        <sz val="10"/>
        <color rgb="FF000000"/>
        <rFont val="Calibri"/>
        <family val="2"/>
      </rPr>
      <t>2</t>
    </r>
  </si>
  <si>
    <t>haar  </t>
  </si>
  <si>
    <t>h</t>
  </si>
  <si>
    <t>r</t>
  </si>
  <si>
    <t>Dorsaal</t>
  </si>
  <si>
    <t>hok</t>
  </si>
  <si>
    <r>
      <t xml:space="preserve">r </t>
    </r>
    <r>
      <rPr>
        <vertAlign val="superscript"/>
        <sz val="10"/>
        <color rgb="FF000000"/>
        <rFont val="Calibri"/>
        <family val="2"/>
      </rPr>
      <t>3</t>
    </r>
  </si>
  <si>
    <t>boom    </t>
  </si>
  <si>
    <t xml:space="preserve"> </t>
  </si>
  <si>
    <t>Finale consonanten</t>
  </si>
  <si>
    <t>buik   </t>
  </si>
  <si>
    <t>bal   </t>
  </si>
  <si>
    <t>vuur</t>
  </si>
  <si>
    <t>v</t>
  </si>
  <si>
    <t>fee</t>
  </si>
  <si>
    <r>
      <t xml:space="preserve">r </t>
    </r>
    <r>
      <rPr>
        <vertAlign val="superscript"/>
        <sz val="10"/>
        <rFont val="Calibri"/>
        <family val="2"/>
      </rPr>
      <t>3</t>
    </r>
  </si>
  <si>
    <t>vis</t>
  </si>
  <si>
    <r>
      <rPr>
        <vertAlign val="superscript"/>
        <sz val="8"/>
        <color theme="1"/>
        <rFont val="Calibri"/>
        <family val="2"/>
        <scheme val="minor"/>
      </rPr>
      <t>1</t>
    </r>
    <r>
      <rPr>
        <sz val="8"/>
        <color theme="1"/>
        <rFont val="Calibri"/>
        <family val="2"/>
        <scheme val="minor"/>
      </rPr>
      <t xml:space="preserve"> De Spraakmaker maakt geen onderscheid tussen de stemhebbende en stemloze klanken /f- en v-/ en /s- en z-/. </t>
    </r>
  </si>
  <si>
    <t>vijf</t>
  </si>
  <si>
    <r>
      <rPr>
        <vertAlign val="superscript"/>
        <sz val="8"/>
        <color theme="1"/>
        <rFont val="Calibri"/>
        <family val="2"/>
        <scheme val="minor"/>
      </rPr>
      <t>2</t>
    </r>
    <r>
      <rPr>
        <sz val="8"/>
        <color theme="1"/>
        <rFont val="Calibri"/>
        <family val="2"/>
        <scheme val="minor"/>
      </rPr>
      <t xml:space="preserve"> De /sj-/ komt in set A slechts één keer voor.</t>
    </r>
  </si>
  <si>
    <t>wip   </t>
  </si>
  <si>
    <r>
      <rPr>
        <vertAlign val="superscript"/>
        <sz val="8"/>
        <color theme="1"/>
        <rFont val="Calibri"/>
        <family val="2"/>
        <scheme val="minor"/>
      </rPr>
      <t>3</t>
    </r>
    <r>
      <rPr>
        <sz val="8"/>
        <color theme="1"/>
        <rFont val="Calibri"/>
        <family val="2"/>
        <scheme val="minor"/>
      </rPr>
      <t xml:space="preserve"> De /r/ kan op verschillende plaatsen worden geproduceerd. Alle /r/-en worden in dit scoreformulier op deze plek gescoord.</t>
    </r>
  </si>
  <si>
    <t>weg</t>
  </si>
  <si>
    <t>wang</t>
  </si>
  <si>
    <r>
      <rPr>
        <sz val="10"/>
        <color rgb="FF000000"/>
        <rFont val="Calibri"/>
        <family val="2"/>
        <scheme val="minor"/>
      </rPr>
      <t xml:space="preserve">In </t>
    </r>
    <r>
      <rPr>
        <b/>
        <sz val="10"/>
        <color rgb="FF000000"/>
        <rFont val="Calibri"/>
        <family val="2"/>
        <scheme val="minor"/>
      </rPr>
      <t>Tabel 3</t>
    </r>
    <r>
      <rPr>
        <sz val="10"/>
        <color rgb="FF000000"/>
        <rFont val="Calibri"/>
        <family val="2"/>
        <scheme val="minor"/>
      </rPr>
      <t xml:space="preserve"> kan je op basis van set A en B de syllabestructuren die </t>
    </r>
    <r>
      <rPr>
        <u/>
        <sz val="10"/>
        <color rgb="FF000000"/>
        <rFont val="Calibri"/>
        <family val="2"/>
        <scheme val="minor"/>
      </rPr>
      <t>voorkomen</t>
    </r>
    <r>
      <rPr>
        <sz val="10"/>
        <color rgb="FF000000"/>
        <rFont val="Calibri"/>
        <family val="2"/>
        <scheme val="minor"/>
      </rPr>
      <t xml:space="preserve"> in de producties van het kind zelf kleuren.
</t>
    </r>
  </si>
  <si>
    <t>Tabel 3.</t>
  </si>
  <si>
    <t>Tabel 4.</t>
  </si>
  <si>
    <t>leeuw</t>
  </si>
  <si>
    <t>[leeu]</t>
  </si>
  <si>
    <t>CV</t>
  </si>
  <si>
    <t>SW</t>
  </si>
  <si>
    <t>lamp   </t>
  </si>
  <si>
    <t>mp</t>
  </si>
  <si>
    <t>CVC</t>
  </si>
  <si>
    <t>WS</t>
  </si>
  <si>
    <t>raam   </t>
  </si>
  <si>
    <t>V</t>
  </si>
  <si>
    <t>SWW</t>
  </si>
  <si>
    <t>reus   </t>
  </si>
  <si>
    <r>
      <t xml:space="preserve">Vul in </t>
    </r>
    <r>
      <rPr>
        <b/>
        <sz val="10"/>
        <color rgb="FF000000"/>
        <rFont val="Calibri"/>
        <family val="2"/>
      </rPr>
      <t>kolom F</t>
    </r>
    <r>
      <rPr>
        <sz val="10"/>
        <color rgb="FF000000"/>
        <rFont val="Calibri"/>
        <family val="2"/>
      </rPr>
      <t xml:space="preserve"> van set C in of de woordstructuur correct (1) of incorrect (0) wordt geproduceerd. Dan wordt </t>
    </r>
    <r>
      <rPr>
        <b/>
        <sz val="10"/>
        <color rgb="FF000000"/>
        <rFont val="Calibri"/>
        <family val="2"/>
      </rPr>
      <t>Tabel 4</t>
    </r>
    <r>
      <rPr>
        <sz val="10"/>
        <color rgb="FF000000"/>
        <rFont val="Calibri"/>
        <family val="2"/>
      </rPr>
      <t xml:space="preserve"> op dezelfde manier gekleurd als </t>
    </r>
    <r>
      <rPr>
        <b/>
        <sz val="10"/>
        <color rgb="FF000000"/>
        <rFont val="Calibri"/>
        <family val="2"/>
      </rPr>
      <t>Tabel 2.</t>
    </r>
  </si>
  <si>
    <t>VC</t>
  </si>
  <si>
    <t>WWS</t>
  </si>
  <si>
    <t>doos   </t>
  </si>
  <si>
    <t>CCV</t>
  </si>
  <si>
    <t>WSW</t>
  </si>
  <si>
    <t>dak   </t>
  </si>
  <si>
    <t>CCVC</t>
  </si>
  <si>
    <t>oog</t>
  </si>
  <si>
    <t>CVCC</t>
  </si>
  <si>
    <t>klok  </t>
  </si>
  <si>
    <t>kl</t>
  </si>
  <si>
    <t>CCVCC</t>
  </si>
  <si>
    <t>bloem  </t>
  </si>
  <si>
    <t>bl</t>
  </si>
  <si>
    <t>trein  </t>
  </si>
  <si>
    <t>tr</t>
  </si>
  <si>
    <t>kroon  </t>
  </si>
  <si>
    <t>kr</t>
  </si>
  <si>
    <t>spin  </t>
  </si>
  <si>
    <t>sp</t>
  </si>
  <si>
    <t>steen  </t>
  </si>
  <si>
    <t>st</t>
  </si>
  <si>
    <t>stoel</t>
  </si>
  <si>
    <t>schaap</t>
  </si>
  <si>
    <t>[sgaap]</t>
  </si>
  <si>
    <t>sg</t>
  </si>
  <si>
    <t>slang</t>
  </si>
  <si>
    <t>sl</t>
  </si>
  <si>
    <t>mond</t>
  </si>
  <si>
    <t>[mont]</t>
  </si>
  <si>
    <t>nt</t>
  </si>
  <si>
    <t>nest</t>
  </si>
  <si>
    <t>Set B - Syllabestructuur</t>
  </si>
  <si>
    <t xml:space="preserve">Opmerkingen </t>
  </si>
  <si>
    <t>(Aanvullend)</t>
  </si>
  <si>
    <t>knoop </t>
  </si>
  <si>
    <t>kn</t>
  </si>
  <si>
    <t>klok</t>
  </si>
  <si>
    <t>blauw</t>
  </si>
  <si>
    <t>[blau]</t>
  </si>
  <si>
    <t>bloem</t>
  </si>
  <si>
    <t>glijbaan</t>
  </si>
  <si>
    <t>gl</t>
  </si>
  <si>
    <t>vlieg</t>
  </si>
  <si>
    <t>vl</t>
  </si>
  <si>
    <t>prinses</t>
  </si>
  <si>
    <t>[prin-ses]</t>
  </si>
  <si>
    <t>pr</t>
  </si>
  <si>
    <t>trein</t>
  </si>
  <si>
    <t>tractor</t>
  </si>
  <si>
    <t>[trak-tor]</t>
  </si>
  <si>
    <t>kraan </t>
  </si>
  <si>
    <t>kroon</t>
  </si>
  <si>
    <t>bril</t>
  </si>
  <si>
    <t>br</t>
  </si>
  <si>
    <t>draak</t>
  </si>
  <si>
    <t>dr</t>
  </si>
  <si>
    <t>groen</t>
  </si>
  <si>
    <t>gr</t>
  </si>
  <si>
    <t>fruit </t>
  </si>
  <si>
    <t>fr</t>
  </si>
  <si>
    <t>strand</t>
  </si>
  <si>
    <t>[strant]</t>
  </si>
  <si>
    <t>str</t>
  </si>
  <si>
    <t>spin</t>
  </si>
  <si>
    <t>steen</t>
  </si>
  <si>
    <t>snot</t>
  </si>
  <si>
    <t>sn</t>
  </si>
  <si>
    <t>twee </t>
  </si>
  <si>
    <t>tw</t>
  </si>
  <si>
    <t>kwijt </t>
  </si>
  <si>
    <t>kw</t>
  </si>
  <si>
    <t>zwaard</t>
  </si>
  <si>
    <t>[zwaart]</t>
  </si>
  <si>
    <t>zw</t>
  </si>
  <si>
    <t>rt</t>
  </si>
  <si>
    <t>muts </t>
  </si>
  <si>
    <t>ts</t>
  </si>
  <si>
    <t>bank</t>
  </si>
  <si>
    <t>[bangk]</t>
  </si>
  <si>
    <t>ngk</t>
  </si>
  <si>
    <t>Set C - Woordstructuur</t>
  </si>
  <si>
    <t>Structuur</t>
  </si>
  <si>
    <t>keuken</t>
  </si>
  <si>
    <t>[keuke]</t>
  </si>
  <si>
    <t>bomen</t>
  </si>
  <si>
    <t>[bome]</t>
  </si>
  <si>
    <t>appel</t>
  </si>
  <si>
    <t>[apel]</t>
  </si>
  <si>
    <t>konijn</t>
  </si>
  <si>
    <t>banaan</t>
  </si>
  <si>
    <t>ballon</t>
  </si>
  <si>
    <t>[balon]</t>
  </si>
  <si>
    <t>dierentuin</t>
  </si>
  <si>
    <t>[dieretuin]</t>
  </si>
  <si>
    <t>prullenbak</t>
  </si>
  <si>
    <t>[prulebak]</t>
  </si>
  <si>
    <t>olifant</t>
  </si>
  <si>
    <t>krokodil</t>
  </si>
  <si>
    <t>telefoon</t>
  </si>
  <si>
    <t>chocola</t>
  </si>
  <si>
    <t>[sjokola]</t>
  </si>
  <si>
    <t>politie</t>
  </si>
  <si>
    <t>[politie / polisie]</t>
  </si>
  <si>
    <t>beneden</t>
  </si>
  <si>
    <t>[benede / beneje]</t>
  </si>
  <si>
    <t>kabouter</t>
  </si>
  <si>
    <r>
      <rPr>
        <b/>
        <sz val="10"/>
        <color rgb="FF000000"/>
        <rFont val="Calibri"/>
        <family val="2"/>
        <scheme val="minor"/>
      </rPr>
      <t>Tabel 5.</t>
    </r>
    <r>
      <rPr>
        <sz val="10"/>
        <color rgb="FF000000"/>
        <rFont val="Calibri"/>
        <family val="2"/>
        <scheme val="minor"/>
      </rPr>
      <t xml:space="preserve"> Een primaire cyclus volgens Hodson en Paden (1991) met aanpassingen voor het Nederlands door Ellen Burger (overgenomen met kleine aanpassingen uit Burger, 2018). 
</t>
    </r>
  </si>
  <si>
    <t xml:space="preserve">In deze kolom kan je aankruisen welke klanken je kiest:
</t>
  </si>
  <si>
    <t>Primaire doelpatronen</t>
  </si>
  <si>
    <t>Mogelijke behandeldoelen</t>
  </si>
  <si>
    <t>Woordstructuur</t>
  </si>
  <si>
    <r>
      <t>Werk alleen aan dit doelpatroon als het kind alleen S produceert.</t>
    </r>
    <r>
      <rPr>
        <vertAlign val="superscript"/>
        <sz val="10"/>
        <color theme="1"/>
        <rFont val="Calibri"/>
        <family val="2"/>
        <scheme val="minor"/>
      </rPr>
      <t>1</t>
    </r>
  </si>
  <si>
    <t>Werk aan dit doelpatroon als het kind toe is aan voltooid deelwoorden en de primaire cyclus voor de tweede of derde keer doorloopt.</t>
  </si>
  <si>
    <t>Enkelvoudige consonanten</t>
  </si>
  <si>
    <t>Initiaal:</t>
  </si>
  <si>
    <r>
      <t xml:space="preserve">p- </t>
    </r>
    <r>
      <rPr>
        <vertAlign val="superscript"/>
        <sz val="10"/>
        <color theme="1"/>
        <rFont val="Calibri"/>
        <family val="2"/>
        <scheme val="minor"/>
      </rPr>
      <t>2</t>
    </r>
  </si>
  <si>
    <t>b-</t>
  </si>
  <si>
    <r>
      <t xml:space="preserve">t- </t>
    </r>
    <r>
      <rPr>
        <vertAlign val="superscript"/>
        <sz val="10"/>
        <color theme="1"/>
        <rFont val="Calibri"/>
        <family val="2"/>
        <scheme val="minor"/>
      </rPr>
      <t>3</t>
    </r>
  </si>
  <si>
    <t>m-</t>
  </si>
  <si>
    <t>n-</t>
  </si>
  <si>
    <t>h-</t>
  </si>
  <si>
    <t>j-</t>
  </si>
  <si>
    <t>w-</t>
  </si>
  <si>
    <t>Finaal:</t>
  </si>
  <si>
    <t>-p</t>
  </si>
  <si>
    <t>Werk alleen aan dit doelpatroon als er sprake is van veelvuldige finale consonantdeletie en dit de verstaanbaarheid ernstig belemmert. Bied een klank eerst in de structuur VC aan en als dat goed gaat ook in CVC.</t>
  </si>
  <si>
    <t>-t</t>
  </si>
  <si>
    <t>-m</t>
  </si>
  <si>
    <t>-n</t>
  </si>
  <si>
    <t>-s</t>
  </si>
  <si>
    <t xml:space="preserve">S-clusters als opstap naar /s-/ enkelvoudig </t>
  </si>
  <si>
    <t>Voeg de /s/ toe aan een consonant die het kind al kan (bijvoorbeeld "steen" als een kind "teen" al kan produceren.</t>
  </si>
  <si>
    <t>Werk alleen aan /s/-clusters in finale positie als het ontbreken van de woordfinale /s/-clusters een grote impact heeft op de verstaanbaarheid.</t>
  </si>
  <si>
    <r>
      <t>Voor-achter contrasten</t>
    </r>
    <r>
      <rPr>
        <b/>
        <vertAlign val="superscript"/>
        <sz val="10"/>
        <color theme="1"/>
        <rFont val="Calibri"/>
        <family val="2"/>
        <scheme val="minor"/>
      </rPr>
      <t>4</t>
    </r>
  </si>
  <si>
    <t>Start initiaal met de /k-/ als het kind alleen de /t/ kan.</t>
  </si>
  <si>
    <t>k-</t>
  </si>
  <si>
    <t>Start met de finale /-k/ als de initiale /k-/ nog niet lukt.</t>
  </si>
  <si>
    <t>-k</t>
  </si>
  <si>
    <t>Start met de /t/ als het kind alleen de /k/ kan.</t>
  </si>
  <si>
    <t>t-</t>
  </si>
  <si>
    <t>Soms moet je ook de /d/, /p/ of /b/ oefenen, contrasterend met de /k/.</t>
  </si>
  <si>
    <t>d-</t>
  </si>
  <si>
    <t>p-</t>
  </si>
  <si>
    <t>Fricatieven enkelvoudig</t>
  </si>
  <si>
    <r>
      <rPr>
        <sz val="10"/>
        <color rgb="FF000000"/>
        <rFont val="Calibri"/>
        <family val="2"/>
      </rPr>
      <t>f- / v-</t>
    </r>
    <r>
      <rPr>
        <vertAlign val="superscript"/>
        <sz val="10"/>
        <color rgb="FF000000"/>
        <rFont val="Calibri"/>
        <family val="2"/>
      </rPr>
      <t>5</t>
    </r>
  </si>
  <si>
    <t>Oefen de /f/, /g/ of /sj/. Dit kan zowel initiaal als finaal. Oefen de /s/ als deze middels /s/-clusters niet verworven is.</t>
  </si>
  <si>
    <r>
      <t>s- / z-</t>
    </r>
    <r>
      <rPr>
        <vertAlign val="superscript"/>
        <sz val="10"/>
        <color rgb="FF000000"/>
        <rFont val="Calibri"/>
        <family val="2"/>
      </rPr>
      <t>5</t>
    </r>
  </si>
  <si>
    <t>g-</t>
  </si>
  <si>
    <r>
      <t>sj-</t>
    </r>
    <r>
      <rPr>
        <vertAlign val="superscript"/>
        <sz val="10"/>
        <color rgb="FF000000"/>
        <rFont val="Calibri"/>
        <family val="2"/>
      </rPr>
      <t>6</t>
    </r>
    <r>
      <rPr>
        <sz val="10"/>
        <color rgb="FF000000"/>
        <rFont val="Calibri"/>
        <family val="2"/>
      </rPr>
      <t xml:space="preserve"> </t>
    </r>
  </si>
  <si>
    <t>-f</t>
  </si>
  <si>
    <t>-g</t>
  </si>
  <si>
    <t>Faciliteren van /l/ en /r/</t>
  </si>
  <si>
    <t>l -</t>
  </si>
  <si>
    <t>-l</t>
  </si>
  <si>
    <t>r-</t>
  </si>
  <si>
    <t>-r</t>
  </si>
  <si>
    <r>
      <rPr>
        <vertAlign val="superscript"/>
        <sz val="8"/>
        <color theme="1"/>
        <rFont val="Calibri"/>
        <family val="2"/>
      </rPr>
      <t>1</t>
    </r>
    <r>
      <rPr>
        <sz val="8"/>
        <color theme="1"/>
        <rFont val="Calibri"/>
        <family val="2"/>
        <charset val="1"/>
      </rPr>
      <t xml:space="preserve"> Woordstructuur wordt opgedeeld in Strong (met klemtoon) en Weak (zonder klemtoon). Het woord ‘pannenkoek’ heeft bijvoorbeeld een SWW-structuur</t>
    </r>
  </si>
  <si>
    <r>
      <rPr>
        <vertAlign val="superscript"/>
        <sz val="8"/>
        <color theme="1"/>
        <rFont val="Calibri"/>
        <family val="2"/>
      </rPr>
      <t>2</t>
    </r>
    <r>
      <rPr>
        <sz val="8"/>
        <color theme="1"/>
        <rFont val="Calibri"/>
        <family val="2"/>
        <charset val="1"/>
      </rPr>
      <t xml:space="preserve"> Hierbij hoeft er nog geen onderscheid gemaakt te worden tussen stemhebbende en stemloze consonanten. De /p/ en /b/ én /t/ en /d/ kunnen samengenomen worden in de primaire cyclus. Het verschil tussen stemhebbende en stemloze klanken worden pas in de secundaire cyclus behandeld. </t>
    </r>
  </si>
  <si>
    <r>
      <rPr>
        <vertAlign val="superscript"/>
        <sz val="8"/>
        <color theme="1"/>
        <rFont val="Calibri"/>
        <family val="2"/>
      </rPr>
      <t>3</t>
    </r>
    <r>
      <rPr>
        <sz val="8"/>
        <color theme="1"/>
        <rFont val="Calibri"/>
        <family val="2"/>
        <charset val="1"/>
      </rPr>
      <t xml:space="preserve"> Als de /t/ wordt vervangen door een /k/, hoort deze klank bij de ‘voor-achter contrasten’. Als de /t/ door een andere klank vervangen wordt, hoort deze klank wel bij ‘enkelvoudige consonanten’.</t>
    </r>
  </si>
  <si>
    <r>
      <rPr>
        <vertAlign val="superscript"/>
        <sz val="8"/>
        <color theme="1"/>
        <rFont val="Calibri"/>
        <family val="2"/>
      </rPr>
      <t>4</t>
    </r>
    <r>
      <rPr>
        <sz val="8"/>
        <color theme="1"/>
        <rFont val="Calibri"/>
        <family val="2"/>
        <charset val="1"/>
      </rPr>
      <t xml:space="preserve"> Een contrast betekent hier de eigenschap waarin klanken van elkaar verschillen. Bij voor- achtercontrasten gaat het dus om de plaats waar twee klanken worden gemaakt, dus voorin de mond (/t/ of /p/) en achterin de mond (/k/). Een ander voorbeeld van de voor-achterconstrasten is /g/ contrasterend met /f/.</t>
    </r>
  </si>
  <si>
    <r>
      <rPr>
        <vertAlign val="superscript"/>
        <sz val="8"/>
        <color rgb="FF000000"/>
        <rFont val="Calibri"/>
        <family val="2"/>
      </rPr>
      <t>5</t>
    </r>
    <r>
      <rPr>
        <sz val="8"/>
        <color rgb="FF000000"/>
        <rFont val="Calibri"/>
        <family val="2"/>
        <charset val="1"/>
      </rPr>
      <t xml:space="preserve"> De Spraakmaker maakt geen onderscheid tussen de stemhebbende en stemloze klanken /f- en v-/ en /s- en z-/.</t>
    </r>
  </si>
  <si>
    <r>
      <rPr>
        <vertAlign val="superscript"/>
        <sz val="8"/>
        <color theme="1"/>
        <rFont val="Calibri"/>
        <family val="2"/>
        <scheme val="minor"/>
      </rPr>
      <t xml:space="preserve">6 </t>
    </r>
    <r>
      <rPr>
        <sz val="8"/>
        <color theme="1"/>
        <rFont val="Calibri"/>
        <family val="2"/>
        <scheme val="minor"/>
      </rPr>
      <t>De /sj-/ komt in set A slechts één keer voor.</t>
    </r>
  </si>
  <si>
    <t>Kindnaam</t>
  </si>
  <si>
    <t>Test</t>
  </si>
  <si>
    <t>De Spraakmaker</t>
  </si>
  <si>
    <t>Datum</t>
  </si>
  <si>
    <t>Geboortedatum</t>
  </si>
  <si>
    <t>Doelwoord</t>
  </si>
  <si>
    <t>Uitspraak</t>
  </si>
  <si>
    <t>Uiting Kind</t>
  </si>
  <si>
    <t>Opmerkingen/aantekeningen</t>
  </si>
  <si>
    <r>
      <rPr>
        <sz val="11"/>
        <color rgb="FF000000"/>
        <rFont val="Calibri"/>
        <family val="2"/>
      </rPr>
      <t xml:space="preserve">Dit tabblad kan je gebruiken voor de </t>
    </r>
    <r>
      <rPr>
        <b/>
        <sz val="11"/>
        <color rgb="FF000000"/>
        <rFont val="Calibri"/>
        <family val="2"/>
      </rPr>
      <t>Klank Analyse Tool</t>
    </r>
    <r>
      <rPr>
        <sz val="11"/>
        <color rgb="FF000000"/>
        <rFont val="Calibri"/>
        <family val="2"/>
      </rPr>
      <t xml:space="preserve">. De KAT kan je gebruiken om gedetailleerde overzichten te krijgen van de spraakontwikkeling van een kind. In de KAT kan je meerdere metingen van één kind bekijken en groepsoverzichten maken. Je kan ook </t>
    </r>
    <r>
      <rPr>
        <b/>
        <sz val="11"/>
        <color rgb="FF000000"/>
        <rFont val="Calibri"/>
        <family val="2"/>
      </rPr>
      <t>uitingen uit de spontane taal</t>
    </r>
    <r>
      <rPr>
        <sz val="11"/>
        <color rgb="FF000000"/>
        <rFont val="Calibri"/>
        <family val="2"/>
      </rPr>
      <t xml:space="preserve"> in de KAT bekijken.</t>
    </r>
  </si>
  <si>
    <r>
      <t xml:space="preserve">Je kan de kolommen 'doelwoord', 'uitspraak' en 'uiting kind' </t>
    </r>
    <r>
      <rPr>
        <b/>
        <sz val="11"/>
        <color theme="1"/>
        <rFont val="Calibri"/>
        <family val="2"/>
      </rPr>
      <t>kopiëren</t>
    </r>
    <r>
      <rPr>
        <sz val="11"/>
        <color theme="1"/>
        <rFont val="Calibri"/>
        <family val="2"/>
      </rPr>
      <t xml:space="preserve"> en dan </t>
    </r>
    <r>
      <rPr>
        <b/>
        <sz val="11"/>
        <color theme="1"/>
        <rFont val="Calibri"/>
        <family val="2"/>
      </rPr>
      <t>als waarde plakken</t>
    </r>
    <r>
      <rPr>
        <sz val="11"/>
        <color theme="1"/>
        <rFont val="Calibri"/>
        <family val="2"/>
      </rPr>
      <t xml:space="preserve"> in de invoersheet van de KAT. Dit doe je door de kolommen te selecteren, te kopiëren (CTRL + C), en dan in een leeg invoerbestand van de KAT te plakken (op het pijltje onder 'plakken' in de linkerbovenhoek en 'als </t>
    </r>
    <r>
      <rPr>
        <b/>
        <sz val="11"/>
        <color theme="1"/>
        <rFont val="Calibri"/>
        <family val="2"/>
      </rPr>
      <t>waarde</t>
    </r>
    <r>
      <rPr>
        <sz val="11"/>
        <color theme="1"/>
        <rFont val="Calibri"/>
        <family val="2"/>
      </rPr>
      <t xml:space="preserve"> plakken'). </t>
    </r>
  </si>
  <si>
    <r>
      <rPr>
        <b/>
        <sz val="11"/>
        <color theme="1"/>
        <rFont val="Calibri"/>
        <family val="2"/>
      </rPr>
      <t>LET OP!</t>
    </r>
    <r>
      <rPr>
        <sz val="11"/>
        <color theme="1"/>
        <rFont val="Calibri"/>
        <family val="2"/>
      </rPr>
      <t xml:space="preserve"> In de kolom 'uiting kind' staan formules waarmee de uiting automatisch gekopieerd wordt uit het scoreformulier van De Spraakmaker. Voor de KAT moet je soms een bepaalde </t>
    </r>
    <r>
      <rPr>
        <b/>
        <sz val="11"/>
        <color theme="1"/>
        <rFont val="Calibri"/>
        <family val="2"/>
      </rPr>
      <t>schrijfwijze</t>
    </r>
    <r>
      <rPr>
        <sz val="11"/>
        <color theme="1"/>
        <rFont val="Calibri"/>
        <family val="2"/>
      </rPr>
      <t xml:space="preserve"> hanteren. Je kan de uiting dan </t>
    </r>
    <r>
      <rPr>
        <b/>
        <sz val="11"/>
        <color theme="1"/>
        <rFont val="Calibri"/>
        <family val="2"/>
      </rPr>
      <t>gewoon aanpassen</t>
    </r>
    <r>
      <rPr>
        <sz val="11"/>
        <color theme="1"/>
        <rFont val="Calibri"/>
        <family val="2"/>
      </rPr>
      <t xml:space="preserve"> en de formule verdwijnt dan.</t>
    </r>
  </si>
  <si>
    <t>gooj</t>
  </si>
  <si>
    <r>
      <rPr>
        <sz val="11"/>
        <color rgb="FF000000"/>
        <rFont val="Calibri"/>
        <family val="2"/>
      </rPr>
      <t xml:space="preserve">De uitingen van </t>
    </r>
    <r>
      <rPr>
        <b/>
        <sz val="11"/>
        <color rgb="FF009A93"/>
        <rFont val="Calibri"/>
        <family val="2"/>
      </rPr>
      <t>set A</t>
    </r>
    <r>
      <rPr>
        <sz val="11"/>
        <color rgb="FF000000"/>
        <rFont val="Calibri"/>
        <family val="2"/>
      </rPr>
      <t xml:space="preserve">, </t>
    </r>
    <r>
      <rPr>
        <b/>
        <sz val="11"/>
        <color rgb="FF00B050"/>
        <rFont val="Calibri"/>
        <family val="2"/>
      </rPr>
      <t>set B</t>
    </r>
    <r>
      <rPr>
        <sz val="11"/>
        <color rgb="FF000000"/>
        <rFont val="Calibri"/>
        <family val="2"/>
      </rPr>
      <t xml:space="preserve"> en </t>
    </r>
    <r>
      <rPr>
        <b/>
        <sz val="11"/>
        <color rgb="FF7030A0"/>
        <rFont val="Calibri"/>
        <family val="2"/>
      </rPr>
      <t xml:space="preserve">set C </t>
    </r>
    <r>
      <rPr>
        <sz val="11"/>
        <color rgb="FF000000"/>
        <rFont val="Calibri"/>
        <family val="2"/>
      </rPr>
      <t>staan onder elkaar. Gebruik je een set niet? Dan kan je de regels van deze set verwijderen door de rijen te selecteren (bij de nummertjes helemaal links), op de rechtermuisknop te klikken, en dan op 'verwijderen' te drukken.</t>
    </r>
    <r>
      <rPr>
        <sz val="11"/>
        <color theme="1"/>
        <rFont val="Calibri"/>
        <family val="2"/>
      </rPr>
      <t xml:space="preserve">
Heeft het kind een woord niet geuit? Verwijder dan ook de regel van dat woord. </t>
    </r>
  </si>
  <si>
    <t>leeu</t>
  </si>
  <si>
    <t>sgaap</t>
  </si>
  <si>
    <t>mont</t>
  </si>
  <si>
    <t>blau</t>
  </si>
  <si>
    <t>prin-ses</t>
  </si>
  <si>
    <t>trak-tor</t>
  </si>
  <si>
    <t>strant</t>
  </si>
  <si>
    <t>zwaart</t>
  </si>
  <si>
    <t>bangk</t>
  </si>
  <si>
    <t>keuke</t>
  </si>
  <si>
    <t>bome</t>
  </si>
  <si>
    <t>apel</t>
  </si>
  <si>
    <t>balon</t>
  </si>
  <si>
    <t>dieretuin</t>
  </si>
  <si>
    <t>prulebak</t>
  </si>
  <si>
    <t>sjokola</t>
  </si>
  <si>
    <t>benede</t>
  </si>
  <si>
    <t>Naam</t>
  </si>
  <si>
    <t>Meting</t>
  </si>
  <si>
    <t>Klanken aan het begin van een woord</t>
  </si>
  <si>
    <t xml:space="preserve">f | v </t>
  </si>
  <si>
    <t xml:space="preserve">s | z </t>
  </si>
  <si>
    <t xml:space="preserve">sj </t>
  </si>
  <si>
    <t xml:space="preserve">r </t>
  </si>
  <si>
    <t>Klanken aan het einde van een woord</t>
  </si>
  <si>
    <t>Let op:</t>
  </si>
  <si>
    <t>Deze tabel zegt alleen wat over de klanken die goed/fout gingen bij het benoemen van losse plaatjes. Het kan zijn dat als uw kind iets uit zichzelf vertelt, er andere klanken goed/fout gaan.</t>
  </si>
  <si>
    <t>Eventuele opmerkingen</t>
  </si>
  <si>
    <t>Aantal correct</t>
  </si>
  <si>
    <t>Aantal doel</t>
  </si>
  <si>
    <t>Initiaal cluster</t>
  </si>
  <si>
    <t>PCCR set A en B</t>
  </si>
  <si>
    <t>PCCR set A</t>
  </si>
  <si>
    <t>Som aantal correct:</t>
  </si>
  <si>
    <t>Som totaal aantal consonanten set A</t>
  </si>
  <si>
    <t>Som aantal doel:</t>
  </si>
  <si>
    <t>s/z</t>
  </si>
  <si>
    <t>Regels toevoegen en aanpassen via 'voorwaardelijke opmaak' --&gt; 'regels beheren'</t>
  </si>
  <si>
    <t>Volgorde regels Tabel 1 en 5:</t>
  </si>
  <si>
    <t>Paars</t>
  </si>
  <si>
    <t>alle vakjes waar je wat bij een klank in kan vullen zijn leeg</t>
  </si>
  <si>
    <t>Groen</t>
  </si>
  <si>
    <t>Aantal correct is gelijk aan aantal doel</t>
  </si>
  <si>
    <t>Rood</t>
  </si>
  <si>
    <t>Aantal correct is gelijk aan 0</t>
  </si>
  <si>
    <t>f/v</t>
  </si>
  <si>
    <t>Oranje</t>
  </si>
  <si>
    <t>Aantal correct is kleiner dan aantal doel</t>
  </si>
  <si>
    <t>Finaal cluster</t>
  </si>
  <si>
    <t>Alleen set A</t>
  </si>
  <si>
    <t>Som aantal correct</t>
  </si>
  <si>
    <t>Som aantal doel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</si>
</sst>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rgb="FF000000"/>
      <name val="Calibri"/>
      <family val="2"/>
    </font>
    <font>
      <sz val="10"/>
      <color rgb="FF000000"/>
      <name val="Calibri"/>
      <family val="2"/>
    </font>
    <font>
      <sz val="10"/>
      <name val="Calibri"/>
      <family val="2"/>
    </font>
    <font>
      <b/>
      <sz val="11"/>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1"/>
      <color theme="1"/>
      <name val="Calibri"/>
      <family val="2"/>
      <scheme val="minor"/>
    </font>
    <font>
      <b/>
      <sz val="10"/>
      <color theme="1"/>
      <name val="Calibri"/>
      <family val="2"/>
      <scheme val="minor"/>
    </font>
    <font>
      <sz val="20"/>
      <color theme="0"/>
      <name val="Calibri"/>
      <family val="2"/>
      <scheme val="minor"/>
    </font>
    <font>
      <sz val="8"/>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8"/>
      <color rgb="FFFF0000"/>
      <name val="Calibri"/>
      <family val="2"/>
    </font>
    <font>
      <sz val="8"/>
      <color rgb="FF000000"/>
      <name val="Calibri"/>
      <family val="2"/>
    </font>
    <font>
      <sz val="10"/>
      <color rgb="FF000000"/>
      <name val="Calibri"/>
      <family val="2"/>
      <scheme val="minor"/>
    </font>
    <font>
      <b/>
      <sz val="10"/>
      <color rgb="FF000000"/>
      <name val="Calibri"/>
      <family val="2"/>
    </font>
    <font>
      <sz val="10"/>
      <color theme="1"/>
      <name val="Calibri"/>
      <family val="2"/>
      <charset val="1"/>
    </font>
    <font>
      <sz val="11"/>
      <color theme="1"/>
      <name val="Calibri"/>
      <family val="2"/>
    </font>
    <font>
      <b/>
      <sz val="11"/>
      <color rgb="FF000000"/>
      <name val="Calibri"/>
      <family val="2"/>
      <charset val="1"/>
    </font>
    <font>
      <b/>
      <sz val="10"/>
      <color rgb="FF009A93"/>
      <name val="Calibri"/>
      <family val="2"/>
    </font>
    <font>
      <b/>
      <sz val="11"/>
      <color rgb="FF009A93"/>
      <name val="Gill Sans MT"/>
      <family val="2"/>
    </font>
    <font>
      <b/>
      <sz val="11"/>
      <color rgb="FFFF0000"/>
      <name val="Calibri"/>
      <family val="2"/>
      <charset val="1"/>
    </font>
    <font>
      <b/>
      <sz val="10"/>
      <color rgb="FF92D050"/>
      <name val="Calibri"/>
      <family val="2"/>
    </font>
    <font>
      <b/>
      <sz val="11"/>
      <color rgb="FF92D050"/>
      <name val="Gill Sans MT"/>
      <family val="2"/>
    </font>
    <font>
      <b/>
      <sz val="11"/>
      <color rgb="FF7030A0"/>
      <name val="Gill Sans MT"/>
      <family val="2"/>
    </font>
    <font>
      <b/>
      <sz val="10"/>
      <color rgb="FF7030A0"/>
      <name val="Calibri"/>
      <family val="2"/>
    </font>
    <font>
      <b/>
      <sz val="11"/>
      <color theme="1"/>
      <name val="Calibri"/>
      <family val="2"/>
    </font>
    <font>
      <sz val="11"/>
      <color rgb="FF000000"/>
      <name val="Calibri"/>
      <family val="2"/>
    </font>
    <font>
      <b/>
      <sz val="24"/>
      <color theme="0"/>
      <name val="Calibri"/>
      <family val="2"/>
      <scheme val="minor"/>
    </font>
    <font>
      <b/>
      <sz val="10"/>
      <color rgb="FF000000"/>
      <name val="Calibri"/>
      <family val="2"/>
      <scheme val="minor"/>
    </font>
    <font>
      <u/>
      <sz val="10"/>
      <color rgb="FF000000"/>
      <name val="Calibri"/>
      <family val="2"/>
      <scheme val="minor"/>
    </font>
    <font>
      <sz val="8"/>
      <color theme="1"/>
      <name val="Calibri"/>
      <family val="2"/>
      <charset val="1"/>
    </font>
    <font>
      <sz val="8"/>
      <color rgb="FF000000"/>
      <name val="Calibri"/>
      <family val="2"/>
      <charset val="1"/>
    </font>
    <font>
      <vertAlign val="superscript"/>
      <sz val="10"/>
      <color rgb="FF000000"/>
      <name val="Calibri"/>
      <family val="2"/>
    </font>
    <font>
      <vertAlign val="superscript"/>
      <sz val="8"/>
      <color theme="1"/>
      <name val="Calibri"/>
      <family val="2"/>
      <scheme val="minor"/>
    </font>
    <font>
      <vertAlign val="superscript"/>
      <sz val="8"/>
      <color rgb="FF000000"/>
      <name val="Calibri"/>
      <family val="2"/>
    </font>
    <font>
      <b/>
      <vertAlign val="superscript"/>
      <sz val="10"/>
      <color theme="1"/>
      <name val="Calibri"/>
      <family val="2"/>
      <scheme val="minor"/>
    </font>
    <font>
      <vertAlign val="superscript"/>
      <sz val="8"/>
      <color theme="1"/>
      <name val="Calibri"/>
      <family val="2"/>
    </font>
    <font>
      <sz val="8"/>
      <color theme="1"/>
      <name val="Calibri"/>
      <family val="2"/>
    </font>
    <font>
      <vertAlign val="superscript"/>
      <sz val="10"/>
      <color theme="1"/>
      <name val="Calibri"/>
      <family val="2"/>
      <scheme val="minor"/>
    </font>
    <font>
      <vertAlign val="superscript"/>
      <sz val="10"/>
      <name val="Calibri"/>
      <family val="2"/>
    </font>
    <font>
      <b/>
      <sz val="11"/>
      <color rgb="FF009A93"/>
      <name val="Calibri"/>
      <family val="2"/>
    </font>
    <font>
      <b/>
      <sz val="11"/>
      <color rgb="FF00B050"/>
      <name val="Calibri"/>
      <family val="2"/>
    </font>
    <font>
      <b/>
      <sz val="11"/>
      <color rgb="FF7030A0"/>
      <name val="Calibri"/>
      <family val="2"/>
    </font>
    <font>
      <sz val="11"/>
      <color theme="1"/>
      <name val="Calibri"/>
      <family val="2"/>
    </font>
  </fonts>
  <fills count="22">
    <fill>
      <patternFill patternType="none"/>
    </fill>
    <fill>
      <patternFill patternType="gray125"/>
    </fill>
    <fill>
      <patternFill patternType="solid">
        <fgColor rgb="FFE4DCEB"/>
        <bgColor indexed="64"/>
      </patternFill>
    </fill>
    <fill>
      <patternFill patternType="solid">
        <fgColor rgb="FF009A93"/>
        <bgColor rgb="FF000000"/>
      </patternFill>
    </fill>
    <fill>
      <patternFill patternType="solid">
        <fgColor rgb="FFFFFFFF"/>
        <bgColor rgb="FF000000"/>
      </patternFill>
    </fill>
    <fill>
      <patternFill patternType="solid">
        <fgColor theme="9" tint="0.79998168889431442"/>
        <bgColor indexed="64"/>
      </patternFill>
    </fill>
    <fill>
      <patternFill patternType="solid">
        <fgColor rgb="FF7E519C"/>
        <bgColor indexed="64"/>
      </patternFill>
    </fill>
    <fill>
      <patternFill patternType="solid">
        <fgColor rgb="FFFFFFFF"/>
        <bgColor indexed="64"/>
      </patternFill>
    </fill>
    <fill>
      <patternFill patternType="solid">
        <fgColor rgb="FFB4E6CD"/>
        <bgColor indexed="64"/>
      </patternFill>
    </fill>
    <fill>
      <patternFill patternType="solid">
        <fgColor rgb="FFFFE699"/>
        <bgColor indexed="64"/>
      </patternFill>
    </fill>
    <fill>
      <patternFill patternType="solid">
        <fgColor rgb="FFC6EFCE"/>
        <bgColor indexed="64"/>
      </patternFill>
    </fill>
    <fill>
      <patternFill patternType="solid">
        <fgColor rgb="FFFFC7CE"/>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0"/>
        <bgColor indexed="64"/>
      </patternFill>
    </fill>
    <fill>
      <patternFill patternType="solid">
        <fgColor theme="9"/>
        <bgColor indexed="64"/>
      </patternFill>
    </fill>
    <fill>
      <patternFill patternType="solid">
        <fgColor rgb="FFF2F2F2"/>
        <bgColor rgb="FFEDEDED"/>
      </patternFill>
    </fill>
    <fill>
      <patternFill patternType="solid">
        <fgColor rgb="FFE8F1FE"/>
        <bgColor rgb="FFF2F2F2"/>
      </patternFill>
    </fill>
    <fill>
      <patternFill patternType="solid">
        <fgColor rgb="FFEFFFEF"/>
        <bgColor rgb="FFF2F2F2"/>
      </patternFill>
    </fill>
    <fill>
      <patternFill patternType="solid">
        <fgColor rgb="FFE2EFDA"/>
        <bgColor rgb="FF000000"/>
      </patternFill>
    </fill>
    <fill>
      <patternFill patternType="solid">
        <fgColor rgb="FF92D050"/>
        <bgColor indexed="64"/>
      </patternFill>
    </fill>
  </fills>
  <borders count="1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auto="1"/>
      </left>
      <right/>
      <top style="medium">
        <color indexed="64"/>
      </top>
      <bottom/>
      <diagonal/>
    </border>
    <border>
      <left style="thin">
        <color indexed="64"/>
      </left>
      <right style="thin">
        <color indexed="64"/>
      </right>
      <top/>
      <bottom style="medium">
        <color indexed="64"/>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auto="1"/>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right style="medium">
        <color indexed="64"/>
      </right>
      <top style="medium">
        <color indexed="64"/>
      </top>
      <bottom/>
      <diagonal/>
    </border>
    <border>
      <left/>
      <right style="medium">
        <color rgb="FF000000"/>
      </right>
      <top style="medium">
        <color rgb="FF000000"/>
      </top>
      <bottom style="thin">
        <color rgb="FF000000"/>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rgb="FF000000"/>
      </right>
      <top/>
      <bottom style="medium">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top/>
      <bottom style="medium">
        <color rgb="FF000000"/>
      </bottom>
      <diagonal/>
    </border>
    <border>
      <left/>
      <right style="thin">
        <color rgb="FF000000"/>
      </right>
      <top style="thin">
        <color indexed="64"/>
      </top>
      <bottom style="thin">
        <color indexed="64"/>
      </bottom>
      <diagonal/>
    </border>
    <border>
      <left/>
      <right style="thin">
        <color rgb="FF000000"/>
      </right>
      <top style="thin">
        <color indexed="64"/>
      </top>
      <bottom style="medium">
        <color indexed="64"/>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style="medium">
        <color rgb="FF000000"/>
      </bottom>
      <diagonal/>
    </border>
    <border>
      <left/>
      <right style="thin">
        <color indexed="64"/>
      </right>
      <top/>
      <bottom/>
      <diagonal/>
    </border>
    <border>
      <left style="thin">
        <color auto="1"/>
      </left>
      <right/>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auto="1"/>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thin">
        <color rgb="FF000000"/>
      </right>
      <top/>
      <bottom/>
      <diagonal/>
    </border>
    <border>
      <left/>
      <right style="medium">
        <color rgb="FF000000"/>
      </right>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right/>
      <top style="thin">
        <color indexed="64"/>
      </top>
      <bottom/>
      <diagonal/>
    </border>
    <border>
      <left style="medium">
        <color rgb="FF000000"/>
      </left>
      <right/>
      <top style="thin">
        <color indexed="64"/>
      </top>
      <bottom/>
      <diagonal/>
    </border>
    <border>
      <left/>
      <right style="medium">
        <color rgb="FF000000"/>
      </right>
      <top style="thin">
        <color indexed="64"/>
      </top>
      <bottom/>
      <diagonal/>
    </border>
    <border>
      <left/>
      <right style="medium">
        <color rgb="FF000000"/>
      </right>
      <top style="thin">
        <color indexed="64"/>
      </top>
      <bottom style="medium">
        <color rgb="FF000000"/>
      </bottom>
      <diagonal/>
    </border>
    <border>
      <left/>
      <right style="medium">
        <color rgb="FF000000"/>
      </right>
      <top style="thin">
        <color indexed="64"/>
      </top>
      <bottom style="thin">
        <color rgb="FF000000"/>
      </bottom>
      <diagonal/>
    </border>
    <border>
      <left/>
      <right style="thin">
        <color rgb="FF000000"/>
      </right>
      <top/>
      <bottom style="thin">
        <color auto="1"/>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style="thin">
        <color rgb="FF000000"/>
      </top>
      <bottom style="thin">
        <color auto="1"/>
      </bottom>
      <diagonal/>
    </border>
    <border>
      <left/>
      <right style="thin">
        <color rgb="FF000000"/>
      </right>
      <top style="thin">
        <color rgb="FF000000"/>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rgb="FF000000"/>
      </right>
      <top style="thin">
        <color indexed="64"/>
      </top>
      <bottom style="thin">
        <color indexed="64"/>
      </bottom>
      <diagonal/>
    </border>
    <border>
      <left style="medium">
        <color indexed="64"/>
      </left>
      <right/>
      <top/>
      <bottom style="medium">
        <color rgb="FF000000"/>
      </bottom>
      <diagonal/>
    </border>
    <border>
      <left/>
      <right style="thin">
        <color auto="1"/>
      </right>
      <top/>
      <bottom style="medium">
        <color rgb="FF000000"/>
      </bottom>
      <diagonal/>
    </border>
    <border>
      <left style="thin">
        <color rgb="FF000000"/>
      </left>
      <right style="thin">
        <color indexed="64"/>
      </right>
      <top style="medium">
        <color indexed="64"/>
      </top>
      <bottom/>
      <diagonal/>
    </border>
    <border>
      <left style="thin">
        <color rgb="FF000000"/>
      </left>
      <right style="thin">
        <color auto="1"/>
      </right>
      <top/>
      <bottom style="medium">
        <color indexed="64"/>
      </bottom>
      <diagonal/>
    </border>
    <border>
      <left style="thin">
        <color rgb="FF000000"/>
      </left>
      <right/>
      <top style="medium">
        <color rgb="FF000000"/>
      </top>
      <bottom/>
      <diagonal/>
    </border>
    <border>
      <left style="thin">
        <color rgb="FF000000"/>
      </left>
      <right/>
      <top/>
      <bottom style="medium">
        <color rgb="FF000000"/>
      </bottom>
      <diagonal/>
    </border>
    <border>
      <left/>
      <right style="thin">
        <color rgb="FF000000"/>
      </right>
      <top style="medium">
        <color rgb="FF000000"/>
      </top>
      <bottom/>
      <diagonal/>
    </border>
    <border>
      <left style="medium">
        <color rgb="FF000000"/>
      </left>
      <right/>
      <top/>
      <bottom style="thin">
        <color rgb="FF000000"/>
      </bottom>
      <diagonal/>
    </border>
    <border>
      <left style="medium">
        <color indexed="64"/>
      </left>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rgb="FF000000"/>
      </right>
      <top/>
      <bottom style="dotted">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right style="thin">
        <color rgb="FF000000"/>
      </right>
      <top style="medium">
        <color indexed="64"/>
      </top>
      <bottom style="thin">
        <color rgb="FF000000"/>
      </bottom>
      <diagonal/>
    </border>
    <border>
      <left/>
      <right style="thin">
        <color rgb="FF000000"/>
      </right>
      <top/>
      <bottom style="dotted">
        <color rgb="FF000000"/>
      </bottom>
      <diagonal/>
    </border>
    <border>
      <left style="thin">
        <color indexed="64"/>
      </left>
      <right style="thin">
        <color rgb="FF000000"/>
      </right>
      <top/>
      <bottom style="dotted">
        <color rgb="FF000000"/>
      </bottom>
      <diagonal/>
    </border>
    <border>
      <left/>
      <right style="thin">
        <color rgb="FF000000"/>
      </right>
      <top/>
      <bottom style="medium">
        <color indexed="64"/>
      </bottom>
      <diagonal/>
    </border>
    <border>
      <left/>
      <right style="medium">
        <color rgb="FF000000"/>
      </right>
      <top/>
      <bottom style="dotted">
        <color rgb="FF000000"/>
      </bottom>
      <diagonal/>
    </border>
    <border>
      <left style="thin">
        <color rgb="FF000000"/>
      </left>
      <right style="thin">
        <color rgb="FF000000"/>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top style="medium">
        <color indexed="64"/>
      </top>
      <bottom style="thin">
        <color auto="1"/>
      </bottom>
      <diagonal/>
    </border>
    <border>
      <left style="thin">
        <color rgb="FFE7E6E6"/>
      </left>
      <right style="thin">
        <color rgb="FFE7E6E6"/>
      </right>
      <top style="thin">
        <color rgb="FFE7E6E6"/>
      </top>
      <bottom style="thin">
        <color rgb="FFE7E6E6"/>
      </bottom>
      <diagonal/>
    </border>
    <border>
      <left/>
      <right style="thin">
        <color rgb="FFE7E6E6"/>
      </right>
      <top style="thin">
        <color rgb="FFE7E6E6"/>
      </top>
      <bottom style="thin">
        <color rgb="FFE7E6E6"/>
      </bottom>
      <diagonal/>
    </border>
    <border>
      <left style="thin">
        <color rgb="FFE7E6E6"/>
      </left>
      <right style="thin">
        <color rgb="FF767171"/>
      </right>
      <top style="thin">
        <color rgb="FFE7E6E6"/>
      </top>
      <bottom style="thin">
        <color rgb="FFE7E6E6"/>
      </bottom>
      <diagonal/>
    </border>
    <border>
      <left/>
      <right/>
      <top style="thin">
        <color rgb="FFE7E6E6"/>
      </top>
      <bottom style="thin">
        <color rgb="FFE7E6E6"/>
      </bottom>
      <diagonal/>
    </border>
    <border>
      <left style="thin">
        <color rgb="FFE7E6E6"/>
      </left>
      <right style="thin">
        <color rgb="FFE7E6E6"/>
      </right>
      <top style="thin">
        <color rgb="FFE7E6E6"/>
      </top>
      <bottom/>
      <diagonal/>
    </border>
    <border>
      <left/>
      <right style="thin">
        <color rgb="FFE7E6E6"/>
      </right>
      <top style="thin">
        <color rgb="FFE7E6E6"/>
      </top>
      <bottom/>
      <diagonal/>
    </border>
    <border>
      <left/>
      <right style="thin">
        <color rgb="FFE7E6E6"/>
      </right>
      <top/>
      <bottom style="thin">
        <color rgb="FFE7E6E6"/>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bottom style="hair">
        <color auto="1"/>
      </bottom>
      <diagonal/>
    </border>
    <border>
      <left style="thin">
        <color rgb="FF000000"/>
      </left>
      <right style="medium">
        <color rgb="FF000000"/>
      </right>
      <top/>
      <bottom/>
      <diagonal/>
    </border>
    <border>
      <left style="medium">
        <color indexed="64"/>
      </left>
      <right style="thin">
        <color rgb="FF000000"/>
      </right>
      <top/>
      <bottom style="hair">
        <color indexed="64"/>
      </bottom>
      <diagonal/>
    </border>
    <border>
      <left style="thin">
        <color rgb="FF000000"/>
      </left>
      <right style="medium">
        <color rgb="FF000000"/>
      </right>
      <top style="hair">
        <color indexed="64"/>
      </top>
      <bottom/>
      <diagonal/>
    </border>
    <border>
      <left style="thin">
        <color rgb="FF000000"/>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rgb="FF000000"/>
      </right>
      <top/>
      <bottom style="thin">
        <color rgb="FF000000"/>
      </bottom>
      <diagonal/>
    </border>
    <border>
      <left style="thin">
        <color auto="1"/>
      </left>
      <right style="medium">
        <color indexed="64"/>
      </right>
      <top/>
      <bottom/>
      <diagonal/>
    </border>
    <border>
      <left style="thin">
        <color rgb="FF000000"/>
      </left>
      <right style="medium">
        <color rgb="FF000000"/>
      </right>
      <top style="thin">
        <color indexed="64"/>
      </top>
      <bottom/>
      <diagonal/>
    </border>
    <border>
      <left style="thin">
        <color indexed="64"/>
      </left>
      <right style="thin">
        <color rgb="FF000000"/>
      </right>
      <top style="thin">
        <color rgb="FF000000"/>
      </top>
      <bottom style="thin">
        <color rgb="FF000000"/>
      </bottom>
      <diagonal/>
    </border>
    <border>
      <left/>
      <right style="thin">
        <color auto="1"/>
      </right>
      <top style="hair">
        <color indexed="64"/>
      </top>
      <bottom style="thin">
        <color auto="1"/>
      </bottom>
      <diagonal/>
    </border>
    <border>
      <left style="thin">
        <color rgb="FFE7E6E6"/>
      </left>
      <right style="thin">
        <color rgb="FFE7E6E6"/>
      </right>
      <top/>
      <bottom style="thin">
        <color rgb="FFE7E6E6"/>
      </bottom>
      <diagonal/>
    </border>
  </borders>
  <cellStyleXfs count="5">
    <xf numFmtId="0" fontId="0" fillId="0" borderId="0"/>
    <xf numFmtId="0" fontId="8" fillId="8" borderId="0" applyBorder="0" applyProtection="0"/>
    <xf numFmtId="0" fontId="12" fillId="12" borderId="0" applyNumberFormat="0" applyBorder="0" applyAlignment="0" applyProtection="0"/>
    <xf numFmtId="0" fontId="13" fillId="13" borderId="0" applyNumberFormat="0" applyBorder="0" applyAlignment="0" applyProtection="0"/>
    <xf numFmtId="0" fontId="14" fillId="14" borderId="52" applyNumberFormat="0" applyAlignment="0" applyProtection="0"/>
  </cellStyleXfs>
  <cellXfs count="459">
    <xf numFmtId="0" fontId="0" fillId="0" borderId="0" xfId="0"/>
    <xf numFmtId="0" fontId="0" fillId="0" borderId="0" xfId="0" applyProtection="1">
      <protection locked="0"/>
    </xf>
    <xf numFmtId="0" fontId="0" fillId="0" borderId="0" xfId="0" applyAlignment="1" applyProtection="1">
      <alignment horizontal="left" vertical="top"/>
      <protection locked="0"/>
    </xf>
    <xf numFmtId="0" fontId="0" fillId="0" borderId="0" xfId="0" applyAlignment="1" applyProtection="1">
      <alignment vertical="top"/>
      <protection locked="0"/>
    </xf>
    <xf numFmtId="0" fontId="2" fillId="0" borderId="21" xfId="0" applyFont="1" applyBorder="1" applyProtection="1">
      <protection locked="0"/>
    </xf>
    <xf numFmtId="0" fontId="2" fillId="0" borderId="11" xfId="0" applyFont="1" applyBorder="1" applyProtection="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2" fillId="0" borderId="22" xfId="0" applyFont="1" applyBorder="1" applyProtection="1">
      <protection locked="0"/>
    </xf>
    <xf numFmtId="0" fontId="2" fillId="0" borderId="12" xfId="0" applyFont="1" applyBorder="1" applyProtection="1">
      <protection locked="0"/>
    </xf>
    <xf numFmtId="0" fontId="2" fillId="0" borderId="26" xfId="0" applyFont="1" applyBorder="1" applyProtection="1">
      <protection locked="0"/>
    </xf>
    <xf numFmtId="0" fontId="2" fillId="0" borderId="47" xfId="0" applyFont="1" applyBorder="1" applyProtection="1">
      <protection locked="0"/>
    </xf>
    <xf numFmtId="0" fontId="2" fillId="0" borderId="0" xfId="0" applyFont="1" applyProtection="1">
      <protection locked="0"/>
    </xf>
    <xf numFmtId="0" fontId="6" fillId="0" borderId="24" xfId="0" applyFont="1" applyBorder="1" applyAlignment="1" applyProtection="1">
      <alignment vertical="top"/>
      <protection locked="0"/>
    </xf>
    <xf numFmtId="0" fontId="6" fillId="0" borderId="9"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20" xfId="0" applyFont="1" applyBorder="1" applyAlignment="1" applyProtection="1">
      <alignment vertical="top"/>
      <protection locked="0"/>
    </xf>
    <xf numFmtId="0" fontId="6" fillId="0" borderId="12" xfId="0" applyFont="1" applyBorder="1" applyAlignment="1" applyProtection="1">
      <alignment vertical="top"/>
      <protection locked="0"/>
    </xf>
    <xf numFmtId="0" fontId="6" fillId="0" borderId="46" xfId="0" applyFont="1" applyBorder="1" applyAlignment="1" applyProtection="1">
      <alignment vertical="top"/>
      <protection locked="0"/>
    </xf>
    <xf numFmtId="0" fontId="7" fillId="0" borderId="0" xfId="0" applyFont="1" applyAlignment="1" applyProtection="1">
      <alignment vertical="top" wrapText="1"/>
      <protection locked="0"/>
    </xf>
    <xf numFmtId="0" fontId="6" fillId="0" borderId="0" xfId="0" applyFont="1" applyAlignment="1" applyProtection="1">
      <alignment horizontal="left" vertical="top"/>
      <protection locked="0"/>
    </xf>
    <xf numFmtId="0" fontId="6" fillId="0" borderId="4" xfId="0" applyFont="1" applyBorder="1" applyAlignment="1" applyProtection="1">
      <alignment vertical="top" wrapText="1"/>
      <protection locked="0"/>
    </xf>
    <xf numFmtId="0" fontId="11" fillId="0" borderId="0" xfId="0" applyFont="1" applyAlignment="1" applyProtection="1">
      <alignment horizontal="left" vertical="center"/>
      <protection locked="0"/>
    </xf>
    <xf numFmtId="0" fontId="6" fillId="2" borderId="55" xfId="1" applyFont="1" applyFill="1" applyBorder="1" applyAlignment="1" applyProtection="1">
      <alignment horizontal="left" vertical="top"/>
    </xf>
    <xf numFmtId="0" fontId="6" fillId="2" borderId="53" xfId="1" applyFont="1" applyFill="1" applyBorder="1" applyAlignment="1" applyProtection="1">
      <alignment horizontal="left" vertical="top"/>
    </xf>
    <xf numFmtId="0" fontId="6" fillId="2" borderId="54" xfId="1" applyFont="1" applyFill="1" applyBorder="1" applyAlignment="1" applyProtection="1">
      <alignment horizontal="left" vertical="top"/>
    </xf>
    <xf numFmtId="0" fontId="6" fillId="0" borderId="0" xfId="0" applyFont="1" applyAlignment="1" applyProtection="1">
      <alignment vertical="top"/>
      <protection locked="0"/>
    </xf>
    <xf numFmtId="0" fontId="15" fillId="11" borderId="20" xfId="0" applyFont="1" applyFill="1" applyBorder="1" applyAlignment="1">
      <alignment horizontal="center" vertical="top"/>
    </xf>
    <xf numFmtId="0" fontId="2" fillId="0" borderId="21" xfId="0" applyFont="1" applyBorder="1"/>
    <xf numFmtId="0" fontId="2" fillId="0" borderId="22" xfId="0" applyFont="1" applyBorder="1"/>
    <xf numFmtId="0" fontId="6" fillId="2" borderId="62" xfId="0" applyFont="1" applyFill="1" applyBorder="1" applyAlignment="1">
      <alignment horizontal="center"/>
    </xf>
    <xf numFmtId="0" fontId="6" fillId="2" borderId="64" xfId="0" applyFont="1" applyFill="1" applyBorder="1" applyAlignment="1">
      <alignment horizontal="center"/>
    </xf>
    <xf numFmtId="0" fontId="6" fillId="2" borderId="39" xfId="0" applyFont="1" applyFill="1" applyBorder="1"/>
    <xf numFmtId="0" fontId="6" fillId="2" borderId="35" xfId="0" applyFont="1" applyFill="1" applyBorder="1"/>
    <xf numFmtId="0" fontId="9" fillId="2" borderId="0" xfId="0" applyFont="1" applyFill="1"/>
    <xf numFmtId="0" fontId="6" fillId="2" borderId="38" xfId="0" applyFont="1" applyFill="1" applyBorder="1"/>
    <xf numFmtId="0" fontId="9" fillId="2" borderId="63" xfId="0" applyFont="1" applyFill="1" applyBorder="1"/>
    <xf numFmtId="0" fontId="6" fillId="2" borderId="65" xfId="0" applyFont="1" applyFill="1" applyBorder="1"/>
    <xf numFmtId="0" fontId="9" fillId="2" borderId="66" xfId="0" applyFont="1" applyFill="1" applyBorder="1"/>
    <xf numFmtId="0" fontId="9" fillId="2" borderId="45" xfId="0" applyFont="1" applyFill="1" applyBorder="1"/>
    <xf numFmtId="0" fontId="9" fillId="2" borderId="44" xfId="0" applyFont="1" applyFill="1" applyBorder="1"/>
    <xf numFmtId="0" fontId="9" fillId="2" borderId="67" xfId="0" applyFont="1" applyFill="1" applyBorder="1"/>
    <xf numFmtId="0" fontId="6" fillId="2" borderId="62" xfId="0" applyFont="1" applyFill="1" applyBorder="1"/>
    <xf numFmtId="0" fontId="6" fillId="2" borderId="64" xfId="0" applyFont="1" applyFill="1" applyBorder="1"/>
    <xf numFmtId="0" fontId="6" fillId="2" borderId="0" xfId="0" applyFont="1" applyFill="1"/>
    <xf numFmtId="0" fontId="6" fillId="2" borderId="43" xfId="0" applyFont="1" applyFill="1" applyBorder="1"/>
    <xf numFmtId="0" fontId="6" fillId="2" borderId="37" xfId="0" applyFont="1" applyFill="1" applyBorder="1"/>
    <xf numFmtId="0" fontId="0" fillId="2" borderId="0" xfId="0" applyFill="1"/>
    <xf numFmtId="0" fontId="6" fillId="2" borderId="63" xfId="0" applyFont="1" applyFill="1" applyBorder="1"/>
    <xf numFmtId="0" fontId="6" fillId="2" borderId="68" xfId="0" applyFont="1" applyFill="1" applyBorder="1"/>
    <xf numFmtId="0" fontId="6" fillId="2" borderId="69" xfId="0" applyFont="1" applyFill="1" applyBorder="1"/>
    <xf numFmtId="0" fontId="6" fillId="2" borderId="48" xfId="0" applyFont="1" applyFill="1" applyBorder="1"/>
    <xf numFmtId="0" fontId="6" fillId="2" borderId="40" xfId="0" applyFont="1" applyFill="1" applyBorder="1"/>
    <xf numFmtId="0" fontId="6" fillId="2" borderId="70" xfId="0" applyFont="1" applyFill="1" applyBorder="1"/>
    <xf numFmtId="0" fontId="6" fillId="2" borderId="34" xfId="0" applyFont="1" applyFill="1" applyBorder="1"/>
    <xf numFmtId="0" fontId="6" fillId="0" borderId="24" xfId="0" applyFont="1" applyBorder="1" applyAlignment="1">
      <alignment vertical="top"/>
    </xf>
    <xf numFmtId="0" fontId="6" fillId="0" borderId="4" xfId="0" applyFont="1" applyBorder="1" applyAlignment="1">
      <alignment vertical="top"/>
    </xf>
    <xf numFmtId="0" fontId="6" fillId="0" borderId="12" xfId="0" applyFont="1" applyBorder="1" applyAlignment="1">
      <alignment vertical="top"/>
    </xf>
    <xf numFmtId="0" fontId="6" fillId="0" borderId="0" xfId="0" applyFont="1" applyAlignment="1">
      <alignment horizontal="left" vertical="top" wrapText="1"/>
    </xf>
    <xf numFmtId="0" fontId="3" fillId="4" borderId="38" xfId="0" applyFont="1" applyFill="1" applyBorder="1" applyAlignment="1">
      <alignment wrapText="1"/>
    </xf>
    <xf numFmtId="0" fontId="2" fillId="0" borderId="95" xfId="0" applyFont="1" applyBorder="1" applyAlignment="1">
      <alignment horizontal="left"/>
    </xf>
    <xf numFmtId="0" fontId="2" fillId="0" borderId="96" xfId="0" applyFont="1" applyBorder="1" applyAlignment="1">
      <alignment horizontal="left"/>
    </xf>
    <xf numFmtId="0" fontId="6" fillId="0" borderId="21" xfId="0" applyFont="1" applyBorder="1" applyAlignment="1" applyProtection="1">
      <alignment vertical="top"/>
      <protection locked="0"/>
    </xf>
    <xf numFmtId="0" fontId="6" fillId="0" borderId="95" xfId="0" applyFont="1" applyBorder="1" applyAlignment="1">
      <alignment horizontal="left" vertical="top"/>
    </xf>
    <xf numFmtId="0" fontId="6" fillId="0" borderId="97" xfId="0" applyFont="1" applyBorder="1" applyAlignment="1">
      <alignment horizontal="left" vertical="top"/>
    </xf>
    <xf numFmtId="0" fontId="6" fillId="0" borderId="96" xfId="0" applyFont="1" applyBorder="1" applyAlignment="1">
      <alignment horizontal="left" vertical="top"/>
    </xf>
    <xf numFmtId="0" fontId="3" fillId="5" borderId="38" xfId="0" applyFont="1" applyFill="1" applyBorder="1" applyAlignment="1">
      <alignment vertical="top" wrapText="1"/>
    </xf>
    <xf numFmtId="0" fontId="0" fillId="0" borderId="0" xfId="0" applyAlignment="1" applyProtection="1">
      <alignment horizontal="right" vertical="top"/>
      <protection locked="0"/>
    </xf>
    <xf numFmtId="0" fontId="3" fillId="4" borderId="21" xfId="0" applyFont="1" applyFill="1" applyBorder="1" applyAlignment="1">
      <alignment horizontal="right" wrapText="1"/>
    </xf>
    <xf numFmtId="0" fontId="3" fillId="0" borderId="47" xfId="0" applyFont="1" applyBorder="1" applyAlignment="1" applyProtection="1">
      <alignment horizontal="right" wrapText="1"/>
      <protection locked="0"/>
    </xf>
    <xf numFmtId="0" fontId="3" fillId="5" borderId="21" xfId="0" applyFont="1" applyFill="1" applyBorder="1" applyAlignment="1">
      <alignment horizontal="right" vertical="top" wrapText="1"/>
    </xf>
    <xf numFmtId="0" fontId="3" fillId="5" borderId="10" xfId="0" applyFont="1" applyFill="1" applyBorder="1" applyAlignment="1">
      <alignment horizontal="right" vertical="top" wrapText="1"/>
    </xf>
    <xf numFmtId="0" fontId="7" fillId="0" borderId="0" xfId="0" applyFont="1" applyAlignment="1" applyProtection="1">
      <alignment horizontal="right" vertical="top" wrapText="1"/>
      <protection locked="0"/>
    </xf>
    <xf numFmtId="0" fontId="2" fillId="15" borderId="38" xfId="0" applyFont="1" applyFill="1" applyBorder="1" applyAlignment="1">
      <alignment wrapText="1"/>
    </xf>
    <xf numFmtId="0" fontId="3" fillId="15" borderId="38" xfId="0" applyFont="1" applyFill="1" applyBorder="1" applyAlignment="1">
      <alignment wrapText="1"/>
    </xf>
    <xf numFmtId="0" fontId="3" fillId="15" borderId="21" xfId="0" applyFont="1" applyFill="1" applyBorder="1" applyAlignment="1">
      <alignment horizontal="right" wrapText="1"/>
    </xf>
    <xf numFmtId="0" fontId="3" fillId="15" borderId="40" xfId="0" applyFont="1" applyFill="1" applyBorder="1" applyAlignment="1">
      <alignment wrapText="1"/>
    </xf>
    <xf numFmtId="0" fontId="3" fillId="15" borderId="22" xfId="0" applyFont="1" applyFill="1" applyBorder="1" applyAlignment="1">
      <alignment horizontal="right" wrapText="1"/>
    </xf>
    <xf numFmtId="0" fontId="3" fillId="0" borderId="40" xfId="0" applyFont="1" applyBorder="1" applyAlignment="1" applyProtection="1">
      <alignment wrapText="1"/>
      <protection locked="0"/>
    </xf>
    <xf numFmtId="0" fontId="3" fillId="15" borderId="38" xfId="0" applyFont="1" applyFill="1" applyBorder="1" applyAlignment="1">
      <alignment vertical="top" wrapText="1"/>
    </xf>
    <xf numFmtId="0" fontId="3" fillId="15" borderId="37" xfId="0" applyFont="1" applyFill="1" applyBorder="1" applyAlignment="1">
      <alignment horizontal="right" vertical="top" wrapText="1"/>
    </xf>
    <xf numFmtId="0" fontId="3" fillId="15" borderId="21" xfId="0" applyFont="1" applyFill="1" applyBorder="1" applyAlignment="1">
      <alignment horizontal="right" vertical="top" wrapText="1"/>
    </xf>
    <xf numFmtId="0" fontId="3" fillId="15" borderId="10" xfId="0" applyFont="1" applyFill="1" applyBorder="1" applyAlignment="1">
      <alignment horizontal="right" vertical="top" wrapText="1"/>
    </xf>
    <xf numFmtId="0" fontId="3" fillId="15" borderId="43" xfId="0" applyFont="1" applyFill="1" applyBorder="1" applyAlignment="1">
      <alignment horizontal="right" vertical="top" wrapText="1"/>
    </xf>
    <xf numFmtId="0" fontId="3" fillId="15" borderId="0" xfId="0" applyFont="1" applyFill="1" applyAlignment="1">
      <alignment horizontal="right" vertical="top" wrapText="1"/>
    </xf>
    <xf numFmtId="0" fontId="6" fillId="0" borderId="39" xfId="0" applyFont="1" applyBorder="1" applyAlignment="1" applyProtection="1">
      <alignment vertical="top"/>
      <protection locked="0"/>
    </xf>
    <xf numFmtId="0" fontId="3" fillId="15" borderId="40" xfId="0" applyFont="1" applyFill="1" applyBorder="1" applyAlignment="1">
      <alignment vertical="top" wrapText="1"/>
    </xf>
    <xf numFmtId="0" fontId="3" fillId="15" borderId="51" xfId="0" applyFont="1" applyFill="1" applyBorder="1" applyAlignment="1">
      <alignment horizontal="right" vertical="top" wrapText="1"/>
    </xf>
    <xf numFmtId="0" fontId="6" fillId="15" borderId="38" xfId="0" applyFont="1" applyFill="1" applyBorder="1" applyAlignment="1">
      <alignment vertical="top"/>
    </xf>
    <xf numFmtId="0" fontId="6" fillId="15" borderId="21" xfId="0" applyFont="1" applyFill="1" applyBorder="1" applyAlignment="1">
      <alignment horizontal="right" vertical="top"/>
    </xf>
    <xf numFmtId="0" fontId="6" fillId="15" borderId="10" xfId="0" applyFont="1" applyFill="1" applyBorder="1" applyAlignment="1">
      <alignment horizontal="right" vertical="top"/>
    </xf>
    <xf numFmtId="0" fontId="6" fillId="15" borderId="40" xfId="0" applyFont="1" applyFill="1" applyBorder="1" applyAlignment="1">
      <alignment vertical="top"/>
    </xf>
    <xf numFmtId="0" fontId="6" fillId="15" borderId="22" xfId="0" applyFont="1" applyFill="1" applyBorder="1" applyAlignment="1">
      <alignment horizontal="right" vertical="top"/>
    </xf>
    <xf numFmtId="0" fontId="0" fillId="16" borderId="0" xfId="0" applyFill="1"/>
    <xf numFmtId="0" fontId="6" fillId="0" borderId="76" xfId="0" applyFont="1" applyBorder="1" applyAlignment="1">
      <alignment horizontal="left" vertical="top"/>
    </xf>
    <xf numFmtId="0" fontId="6" fillId="0" borderId="41" xfId="0" applyFont="1" applyBorder="1" applyAlignment="1">
      <alignment horizontal="left" vertical="top"/>
    </xf>
    <xf numFmtId="0" fontId="6" fillId="0" borderId="42" xfId="0" applyFont="1" applyBorder="1" applyAlignment="1">
      <alignment horizontal="left" vertical="top"/>
    </xf>
    <xf numFmtId="0" fontId="6" fillId="0" borderId="0" xfId="0" applyFont="1"/>
    <xf numFmtId="0" fontId="1" fillId="10" borderId="18" xfId="0" applyFont="1" applyFill="1" applyBorder="1" applyAlignment="1">
      <alignment horizontal="center" vertical="top" wrapText="1"/>
    </xf>
    <xf numFmtId="0" fontId="6" fillId="2" borderId="116" xfId="1" applyFont="1" applyFill="1" applyBorder="1" applyAlignment="1" applyProtection="1">
      <alignment horizontal="left" vertical="top"/>
    </xf>
    <xf numFmtId="0" fontId="2" fillId="0" borderId="0" xfId="0" applyFont="1" applyAlignment="1">
      <alignment horizontal="left" vertical="center" wrapText="1"/>
    </xf>
    <xf numFmtId="0" fontId="2" fillId="0" borderId="0" xfId="0" applyFont="1"/>
    <xf numFmtId="0" fontId="2" fillId="2" borderId="43" xfId="0" applyFont="1" applyFill="1" applyBorder="1"/>
    <xf numFmtId="0" fontId="2" fillId="2" borderId="0" xfId="0" applyFont="1" applyFill="1"/>
    <xf numFmtId="0" fontId="6" fillId="15" borderId="31" xfId="0" applyFont="1" applyFill="1" applyBorder="1" applyAlignment="1" applyProtection="1">
      <alignment horizontal="left" vertical="top" wrapText="1"/>
      <protection locked="0"/>
    </xf>
    <xf numFmtId="0" fontId="6" fillId="15" borderId="75" xfId="0" applyFont="1" applyFill="1" applyBorder="1" applyAlignment="1" applyProtection="1">
      <alignment horizontal="left" vertical="top"/>
      <protection locked="0"/>
    </xf>
    <xf numFmtId="0" fontId="6" fillId="15" borderId="85" xfId="0" applyFont="1" applyFill="1" applyBorder="1" applyAlignment="1" applyProtection="1">
      <alignment horizontal="left" vertical="top" wrapText="1"/>
      <protection locked="0"/>
    </xf>
    <xf numFmtId="14" fontId="6" fillId="15" borderId="79" xfId="0" applyNumberFormat="1" applyFont="1" applyFill="1" applyBorder="1" applyAlignment="1" applyProtection="1">
      <alignment horizontal="left" vertical="top"/>
      <protection locked="0"/>
    </xf>
    <xf numFmtId="49" fontId="6" fillId="0" borderId="81" xfId="0" applyNumberFormat="1" applyFont="1" applyBorder="1" applyAlignment="1" applyProtection="1">
      <alignment horizontal="left" vertical="top" wrapText="1"/>
      <protection locked="0"/>
    </xf>
    <xf numFmtId="14" fontId="6" fillId="15" borderId="83" xfId="0" applyNumberFormat="1" applyFont="1" applyFill="1" applyBorder="1" applyAlignment="1" applyProtection="1">
      <alignment horizontal="left" vertical="top" wrapText="1"/>
      <protection locked="0"/>
    </xf>
    <xf numFmtId="0" fontId="6" fillId="15" borderId="56" xfId="0" applyFont="1" applyFill="1" applyBorder="1" applyAlignment="1" applyProtection="1">
      <alignment horizontal="left" vertical="top" wrapText="1"/>
      <protection locked="0"/>
    </xf>
    <xf numFmtId="0" fontId="6" fillId="15" borderId="33" xfId="0" applyFont="1" applyFill="1" applyBorder="1" applyAlignment="1" applyProtection="1">
      <alignment horizontal="left" vertical="top" wrapText="1"/>
      <protection locked="0"/>
    </xf>
    <xf numFmtId="49" fontId="6" fillId="15" borderId="84" xfId="0" applyNumberFormat="1" applyFont="1" applyFill="1" applyBorder="1" applyAlignment="1" applyProtection="1">
      <alignment horizontal="left" vertical="top" wrapText="1"/>
      <protection locked="0"/>
    </xf>
    <xf numFmtId="0" fontId="6" fillId="15" borderId="71" xfId="0" applyFont="1" applyFill="1" applyBorder="1" applyAlignment="1" applyProtection="1">
      <alignment horizontal="left" vertical="top" wrapText="1"/>
      <protection locked="0"/>
    </xf>
    <xf numFmtId="0" fontId="6" fillId="15" borderId="73" xfId="0" applyFont="1" applyFill="1" applyBorder="1" applyAlignment="1" applyProtection="1">
      <alignment horizontal="left" vertical="top" wrapText="1"/>
      <protection locked="0"/>
    </xf>
    <xf numFmtId="0" fontId="6" fillId="15" borderId="57" xfId="0" applyFont="1" applyFill="1" applyBorder="1" applyAlignment="1" applyProtection="1">
      <alignment horizontal="left" vertical="top" wrapText="1"/>
      <protection locked="0"/>
    </xf>
    <xf numFmtId="0" fontId="6" fillId="15" borderId="74" xfId="0" applyFont="1" applyFill="1" applyBorder="1" applyAlignment="1" applyProtection="1">
      <alignment horizontal="left" vertical="top" wrapText="1"/>
      <protection locked="0"/>
    </xf>
    <xf numFmtId="0" fontId="2" fillId="15" borderId="21" xfId="0" applyFont="1" applyFill="1" applyBorder="1" applyAlignment="1">
      <alignment horizontal="right" wrapText="1"/>
    </xf>
    <xf numFmtId="49" fontId="21" fillId="0" borderId="129" xfId="0" applyNumberFormat="1" applyFont="1" applyBorder="1"/>
    <xf numFmtId="49" fontId="21" fillId="0" borderId="130" xfId="0" applyNumberFormat="1" applyFont="1" applyBorder="1"/>
    <xf numFmtId="0" fontId="22" fillId="4" borderId="38" xfId="0" applyFont="1" applyFill="1" applyBorder="1" applyAlignment="1">
      <alignment wrapText="1"/>
    </xf>
    <xf numFmtId="0" fontId="22" fillId="4" borderId="21" xfId="0" applyFont="1" applyFill="1" applyBorder="1" applyAlignment="1">
      <alignment horizontal="right" wrapText="1"/>
    </xf>
    <xf numFmtId="49" fontId="20" fillId="17" borderId="129" xfId="0" applyNumberFormat="1" applyFont="1" applyFill="1" applyBorder="1"/>
    <xf numFmtId="14" fontId="20" fillId="17" borderId="129" xfId="0" applyNumberFormat="1" applyFont="1" applyFill="1" applyBorder="1"/>
    <xf numFmtId="49" fontId="20" fillId="0" borderId="129" xfId="0" applyNumberFormat="1" applyFont="1" applyBorder="1"/>
    <xf numFmtId="49" fontId="20" fillId="19" borderId="130" xfId="0" applyNumberFormat="1" applyFont="1" applyFill="1" applyBorder="1"/>
    <xf numFmtId="49" fontId="20" fillId="19" borderId="129" xfId="0" applyNumberFormat="1" applyFont="1" applyFill="1" applyBorder="1"/>
    <xf numFmtId="49" fontId="20" fillId="18" borderId="129" xfId="0" applyNumberFormat="1" applyFont="1" applyFill="1" applyBorder="1"/>
    <xf numFmtId="0" fontId="22" fillId="4" borderId="40" xfId="0" applyFont="1" applyFill="1" applyBorder="1" applyAlignment="1">
      <alignment wrapText="1"/>
    </xf>
    <xf numFmtId="0" fontId="22" fillId="4" borderId="22" xfId="0" applyFont="1" applyFill="1" applyBorder="1" applyAlignment="1">
      <alignment horizontal="right" wrapText="1"/>
    </xf>
    <xf numFmtId="0" fontId="25" fillId="4" borderId="38" xfId="0" applyFont="1" applyFill="1" applyBorder="1" applyAlignment="1">
      <alignment vertical="top" wrapText="1"/>
    </xf>
    <xf numFmtId="0" fontId="25" fillId="4" borderId="37" xfId="0" applyFont="1" applyFill="1" applyBorder="1" applyAlignment="1">
      <alignment horizontal="right" vertical="top" wrapText="1"/>
    </xf>
    <xf numFmtId="0" fontId="25" fillId="20" borderId="38" xfId="0" applyFont="1" applyFill="1" applyBorder="1" applyAlignment="1">
      <alignment vertical="top" wrapText="1"/>
    </xf>
    <xf numFmtId="0" fontId="25" fillId="20" borderId="21" xfId="0" applyFont="1" applyFill="1" applyBorder="1" applyAlignment="1">
      <alignment horizontal="right" vertical="top" wrapText="1"/>
    </xf>
    <xf numFmtId="0" fontId="25" fillId="4" borderId="21" xfId="0" applyFont="1" applyFill="1" applyBorder="1" applyAlignment="1">
      <alignment horizontal="right" vertical="top" wrapText="1"/>
    </xf>
    <xf numFmtId="0" fontId="25" fillId="20" borderId="10" xfId="0" applyFont="1" applyFill="1" applyBorder="1" applyAlignment="1">
      <alignment horizontal="right" vertical="top" wrapText="1"/>
    </xf>
    <xf numFmtId="0" fontId="25" fillId="4" borderId="10" xfId="0" applyFont="1" applyFill="1" applyBorder="1" applyAlignment="1">
      <alignment horizontal="right" vertical="top" wrapText="1"/>
    </xf>
    <xf numFmtId="0" fontId="25" fillId="4" borderId="43" xfId="0" applyFont="1" applyFill="1" applyBorder="1" applyAlignment="1">
      <alignment horizontal="right" vertical="top" wrapText="1"/>
    </xf>
    <xf numFmtId="0" fontId="25" fillId="4" borderId="0" xfId="0" applyFont="1" applyFill="1" applyAlignment="1">
      <alignment horizontal="right" vertical="top" wrapText="1"/>
    </xf>
    <xf numFmtId="0" fontId="25" fillId="4" borderId="40" xfId="0" applyFont="1" applyFill="1" applyBorder="1" applyAlignment="1">
      <alignment vertical="top" wrapText="1"/>
    </xf>
    <xf numFmtId="0" fontId="25" fillId="4" borderId="51" xfId="0" applyFont="1" applyFill="1" applyBorder="1" applyAlignment="1">
      <alignment horizontal="right" vertical="top" wrapText="1"/>
    </xf>
    <xf numFmtId="0" fontId="28" fillId="4" borderId="38" xfId="0" applyFont="1" applyFill="1" applyBorder="1" applyAlignment="1">
      <alignment vertical="top"/>
    </xf>
    <xf numFmtId="0" fontId="28" fillId="4" borderId="21" xfId="0" applyFont="1" applyFill="1" applyBorder="1" applyAlignment="1">
      <alignment horizontal="right" vertical="top"/>
    </xf>
    <xf numFmtId="0" fontId="28" fillId="4" borderId="10" xfId="0" applyFont="1" applyFill="1" applyBorder="1" applyAlignment="1">
      <alignment horizontal="right" vertical="top"/>
    </xf>
    <xf numFmtId="0" fontId="28" fillId="4" borderId="40" xfId="0" applyFont="1" applyFill="1" applyBorder="1" applyAlignment="1">
      <alignment vertical="top"/>
    </xf>
    <xf numFmtId="0" fontId="28" fillId="4" borderId="22" xfId="0" applyFont="1" applyFill="1" applyBorder="1" applyAlignment="1">
      <alignment horizontal="right" vertical="top"/>
    </xf>
    <xf numFmtId="0" fontId="20" fillId="0" borderId="131" xfId="0" applyFont="1" applyBorder="1"/>
    <xf numFmtId="49" fontId="20" fillId="0" borderId="130" xfId="0" applyNumberFormat="1" applyFont="1" applyBorder="1"/>
    <xf numFmtId="49" fontId="20" fillId="0" borderId="132" xfId="0" applyNumberFormat="1" applyFont="1" applyBorder="1"/>
    <xf numFmtId="49" fontId="20" fillId="0" borderId="133" xfId="0" applyNumberFormat="1" applyFont="1" applyBorder="1"/>
    <xf numFmtId="49" fontId="20" fillId="0" borderId="0" xfId="0" applyNumberFormat="1" applyFont="1" applyAlignment="1">
      <alignment vertical="top" wrapText="1"/>
    </xf>
    <xf numFmtId="49" fontId="24" fillId="0" borderId="129" xfId="0" applyNumberFormat="1" applyFont="1" applyBorder="1"/>
    <xf numFmtId="0" fontId="21" fillId="0" borderId="129" xfId="0" applyFont="1" applyBorder="1"/>
    <xf numFmtId="0" fontId="21" fillId="0" borderId="131" xfId="0" applyFont="1" applyBorder="1"/>
    <xf numFmtId="0" fontId="23" fillId="0" borderId="131" xfId="0" applyFont="1" applyBorder="1" applyAlignment="1">
      <alignment vertical="center" wrapText="1"/>
    </xf>
    <xf numFmtId="0" fontId="26" fillId="0" borderId="131" xfId="0" applyFont="1" applyBorder="1" applyAlignment="1">
      <alignment vertical="center" wrapText="1"/>
    </xf>
    <xf numFmtId="0" fontId="27" fillId="0" borderId="131" xfId="0" applyFont="1" applyBorder="1" applyAlignment="1">
      <alignment vertical="center" wrapText="1"/>
    </xf>
    <xf numFmtId="49" fontId="20" fillId="0" borderId="134" xfId="0" applyNumberFormat="1" applyFont="1" applyBorder="1"/>
    <xf numFmtId="49" fontId="20" fillId="0" borderId="135" xfId="0" applyNumberFormat="1" applyFont="1" applyBorder="1"/>
    <xf numFmtId="49" fontId="20" fillId="0" borderId="0" xfId="0" applyNumberFormat="1" applyFont="1"/>
    <xf numFmtId="0" fontId="0" fillId="0" borderId="0" xfId="0" applyAlignment="1" applyProtection="1">
      <alignment vertical="center"/>
      <protection locked="0"/>
    </xf>
    <xf numFmtId="0" fontId="6" fillId="2" borderId="146" xfId="1" applyFont="1" applyFill="1" applyBorder="1" applyAlignment="1" applyProtection="1">
      <alignment horizontal="left" vertical="top"/>
    </xf>
    <xf numFmtId="0" fontId="6" fillId="2" borderId="147" xfId="1" applyFont="1" applyFill="1" applyBorder="1" applyAlignment="1" applyProtection="1">
      <alignment horizontal="left" vertical="top"/>
      <protection locked="0"/>
    </xf>
    <xf numFmtId="0" fontId="6" fillId="2" borderId="148" xfId="1" applyFont="1" applyFill="1" applyBorder="1" applyAlignment="1" applyProtection="1">
      <alignment horizontal="left" vertical="top"/>
      <protection locked="0"/>
    </xf>
    <xf numFmtId="0" fontId="6" fillId="2" borderId="149" xfId="1" applyFont="1" applyFill="1" applyBorder="1" applyAlignment="1" applyProtection="1">
      <alignment horizontal="left" vertical="top"/>
      <protection locked="0"/>
    </xf>
    <xf numFmtId="0" fontId="6" fillId="2" borderId="151" xfId="1" applyFont="1" applyFill="1" applyBorder="1" applyAlignment="1" applyProtection="1">
      <alignment horizontal="left" vertical="top"/>
    </xf>
    <xf numFmtId="0" fontId="3" fillId="2" borderId="40" xfId="0" applyFont="1" applyFill="1" applyBorder="1"/>
    <xf numFmtId="0" fontId="6" fillId="0" borderId="0" xfId="0" applyFont="1" applyProtection="1">
      <protection locked="0"/>
    </xf>
    <xf numFmtId="0" fontId="9"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pplyProtection="1">
      <alignment vertical="top" wrapText="1"/>
      <protection locked="0"/>
    </xf>
    <xf numFmtId="0" fontId="18" fillId="0" borderId="0" xfId="0" applyFont="1" applyAlignment="1" applyProtection="1">
      <alignment vertical="top" wrapText="1"/>
      <protection locked="0"/>
    </xf>
    <xf numFmtId="0" fontId="9" fillId="0" borderId="126" xfId="0" applyFont="1" applyBorder="1"/>
    <xf numFmtId="49" fontId="6" fillId="15" borderId="128" xfId="0" applyNumberFormat="1" applyFont="1" applyFill="1" applyBorder="1"/>
    <xf numFmtId="0" fontId="6" fillId="15" borderId="29" xfId="0" applyFont="1" applyFill="1" applyBorder="1"/>
    <xf numFmtId="0" fontId="6" fillId="15" borderId="30" xfId="0" applyFont="1" applyFill="1" applyBorder="1"/>
    <xf numFmtId="0" fontId="9" fillId="0" borderId="127" xfId="0" applyFont="1" applyBorder="1"/>
    <xf numFmtId="0" fontId="9" fillId="0" borderId="125" xfId="0" applyFont="1" applyBorder="1"/>
    <xf numFmtId="0" fontId="6" fillId="15" borderId="13" xfId="0" applyFont="1" applyFill="1" applyBorder="1"/>
    <xf numFmtId="0" fontId="6" fillId="15" borderId="16" xfId="0" applyFont="1" applyFill="1" applyBorder="1"/>
    <xf numFmtId="0" fontId="6" fillId="15" borderId="14" xfId="0" applyFont="1" applyFill="1" applyBorder="1"/>
    <xf numFmtId="0" fontId="2" fillId="10" borderId="17" xfId="0" quotePrefix="1" applyFont="1" applyFill="1" applyBorder="1" applyAlignment="1">
      <alignment horizontal="left"/>
    </xf>
    <xf numFmtId="0" fontId="2" fillId="10" borderId="29" xfId="0" applyFont="1" applyFill="1" applyBorder="1"/>
    <xf numFmtId="0" fontId="2" fillId="10" borderId="30" xfId="0" applyFont="1" applyFill="1" applyBorder="1"/>
    <xf numFmtId="0" fontId="6" fillId="9" borderId="7" xfId="0" quotePrefix="1" applyFont="1" applyFill="1" applyBorder="1"/>
    <xf numFmtId="0" fontId="6" fillId="9" borderId="0" xfId="0" applyFont="1" applyFill="1"/>
    <xf numFmtId="0" fontId="6" fillId="9" borderId="8" xfId="0" applyFont="1" applyFill="1" applyBorder="1"/>
    <xf numFmtId="0" fontId="6" fillId="11" borderId="15" xfId="0" quotePrefix="1" applyFont="1" applyFill="1" applyBorder="1"/>
    <xf numFmtId="0" fontId="6" fillId="11" borderId="16" xfId="0" applyFont="1" applyFill="1" applyBorder="1"/>
    <xf numFmtId="0" fontId="6" fillId="11" borderId="14" xfId="0" applyFont="1" applyFill="1" applyBorder="1"/>
    <xf numFmtId="0" fontId="9" fillId="2" borderId="117" xfId="0" applyFont="1" applyFill="1" applyBorder="1"/>
    <xf numFmtId="0" fontId="9" fillId="2" borderId="118" xfId="0" applyFont="1" applyFill="1" applyBorder="1"/>
    <xf numFmtId="0" fontId="9" fillId="2" borderId="119" xfId="0" applyFont="1" applyFill="1" applyBorder="1"/>
    <xf numFmtId="0" fontId="9" fillId="2" borderId="120" xfId="0" applyFont="1" applyFill="1" applyBorder="1"/>
    <xf numFmtId="0" fontId="6" fillId="2" borderId="47" xfId="0" applyFont="1" applyFill="1" applyBorder="1"/>
    <xf numFmtId="0" fontId="6" fillId="2" borderId="121" xfId="0" applyFont="1" applyFill="1" applyBorder="1"/>
    <xf numFmtId="0" fontId="6" fillId="2" borderId="122" xfId="0" applyFont="1" applyFill="1" applyBorder="1"/>
    <xf numFmtId="0" fontId="9" fillId="2" borderId="123" xfId="0" applyFont="1" applyFill="1" applyBorder="1"/>
    <xf numFmtId="0" fontId="9" fillId="2" borderId="124" xfId="0" applyFont="1" applyFill="1" applyBorder="1"/>
    <xf numFmtId="0" fontId="6" fillId="2" borderId="48" xfId="0" quotePrefix="1" applyFont="1" applyFill="1" applyBorder="1"/>
    <xf numFmtId="0" fontId="6" fillId="2" borderId="9" xfId="0" applyFont="1" applyFill="1" applyBorder="1"/>
    <xf numFmtId="0" fontId="6" fillId="2" borderId="11" xfId="0" applyFont="1" applyFill="1" applyBorder="1"/>
    <xf numFmtId="0" fontId="6" fillId="2" borderId="76" xfId="0" applyFont="1" applyFill="1" applyBorder="1"/>
    <xf numFmtId="0" fontId="3" fillId="2" borderId="11" xfId="0" applyFont="1" applyFill="1" applyBorder="1"/>
    <xf numFmtId="0" fontId="6" fillId="2" borderId="21" xfId="0" applyFont="1" applyFill="1" applyBorder="1"/>
    <xf numFmtId="0" fontId="9" fillId="0" borderId="0" xfId="0" applyFont="1" applyAlignment="1">
      <alignment vertical="center"/>
    </xf>
    <xf numFmtId="0" fontId="0" fillId="0" borderId="0" xfId="0" applyProtection="1">
      <protection hidden="1"/>
    </xf>
    <xf numFmtId="0" fontId="4" fillId="0" borderId="0" xfId="0" applyFont="1" applyProtection="1">
      <protection hidden="1"/>
    </xf>
    <xf numFmtId="0" fontId="0" fillId="2" borderId="63" xfId="0" applyFill="1" applyBorder="1" applyProtection="1">
      <protection locked="0"/>
    </xf>
    <xf numFmtId="0" fontId="0" fillId="2" borderId="142" xfId="0" applyFill="1" applyBorder="1" applyProtection="1">
      <protection locked="0"/>
    </xf>
    <xf numFmtId="0" fontId="0" fillId="2" borderId="145" xfId="0" applyFill="1" applyBorder="1" applyProtection="1">
      <protection locked="0"/>
    </xf>
    <xf numFmtId="0" fontId="0" fillId="2" borderId="115" xfId="0" applyFill="1" applyBorder="1" applyProtection="1">
      <protection locked="0"/>
    </xf>
    <xf numFmtId="0" fontId="0" fillId="2" borderId="138" xfId="0" applyFill="1" applyBorder="1" applyProtection="1">
      <protection locked="0"/>
    </xf>
    <xf numFmtId="0" fontId="0" fillId="0" borderId="7" xfId="0" applyBorder="1" applyProtection="1">
      <protection locked="0"/>
    </xf>
    <xf numFmtId="0" fontId="0" fillId="2" borderId="48" xfId="0" applyFill="1" applyBorder="1" applyProtection="1">
      <protection locked="0"/>
    </xf>
    <xf numFmtId="0" fontId="0" fillId="2" borderId="152" xfId="0" applyFill="1" applyBorder="1" applyProtection="1">
      <protection locked="0"/>
    </xf>
    <xf numFmtId="0" fontId="0" fillId="2" borderId="153" xfId="0" applyFill="1" applyBorder="1" applyProtection="1">
      <protection locked="0"/>
    </xf>
    <xf numFmtId="0" fontId="0" fillId="2" borderId="65" xfId="0" applyFill="1" applyBorder="1" applyProtection="1">
      <protection locked="0"/>
    </xf>
    <xf numFmtId="0" fontId="0" fillId="2" borderId="144" xfId="0" applyFill="1" applyBorder="1" applyProtection="1">
      <protection locked="0"/>
    </xf>
    <xf numFmtId="0" fontId="0" fillId="2" borderId="34" xfId="0" applyFill="1" applyBorder="1" applyProtection="1">
      <protection locked="0"/>
    </xf>
    <xf numFmtId="0" fontId="34" fillId="0" borderId="0" xfId="0" applyFont="1" applyAlignment="1" applyProtection="1">
      <alignment vertical="top"/>
      <protection locked="0"/>
    </xf>
    <xf numFmtId="0" fontId="34" fillId="0" borderId="0" xfId="0" applyFont="1" applyAlignment="1" applyProtection="1">
      <alignment vertical="top" wrapText="1"/>
      <protection locked="0"/>
    </xf>
    <xf numFmtId="0" fontId="9" fillId="2" borderId="136" xfId="0" applyFont="1" applyFill="1" applyBorder="1"/>
    <xf numFmtId="0" fontId="9" fillId="2" borderId="154" xfId="0" applyFont="1" applyFill="1" applyBorder="1"/>
    <xf numFmtId="0" fontId="9" fillId="2" borderId="137" xfId="0" applyFont="1" applyFill="1" applyBorder="1"/>
    <xf numFmtId="0" fontId="6" fillId="2" borderId="150" xfId="0" applyFont="1" applyFill="1" applyBorder="1"/>
    <xf numFmtId="0" fontId="6" fillId="2" borderId="11" xfId="0" applyFont="1" applyFill="1" applyBorder="1" applyAlignment="1">
      <alignment wrapText="1"/>
    </xf>
    <xf numFmtId="0" fontId="9" fillId="2" borderId="139" xfId="0" applyFont="1" applyFill="1" applyBorder="1"/>
    <xf numFmtId="0" fontId="6" fillId="2" borderId="140" xfId="0" applyFont="1" applyFill="1" applyBorder="1"/>
    <xf numFmtId="0" fontId="6" fillId="2" borderId="116" xfId="0" applyFont="1" applyFill="1" applyBorder="1"/>
    <xf numFmtId="0" fontId="6" fillId="2" borderId="107" xfId="0" applyFont="1" applyFill="1" applyBorder="1"/>
    <xf numFmtId="0" fontId="6" fillId="2" borderId="108" xfId="0" applyFont="1" applyFill="1" applyBorder="1"/>
    <xf numFmtId="0" fontId="6" fillId="2" borderId="112" xfId="0" applyFont="1" applyFill="1" applyBorder="1"/>
    <xf numFmtId="0" fontId="6" fillId="2" borderId="43" xfId="0" quotePrefix="1" applyFont="1" applyFill="1" applyBorder="1"/>
    <xf numFmtId="0" fontId="9" fillId="2" borderId="137" xfId="0" applyFont="1" applyFill="1" applyBorder="1" applyAlignment="1">
      <alignment vertical="top"/>
    </xf>
    <xf numFmtId="0" fontId="9" fillId="2" borderId="138" xfId="0" applyFont="1" applyFill="1" applyBorder="1"/>
    <xf numFmtId="0" fontId="6" fillId="2" borderId="150" xfId="0" applyFont="1" applyFill="1" applyBorder="1" applyAlignment="1">
      <alignment horizontal="left" vertical="top" wrapText="1"/>
    </xf>
    <xf numFmtId="0" fontId="9" fillId="2" borderId="150" xfId="0" applyFont="1" applyFill="1" applyBorder="1"/>
    <xf numFmtId="0" fontId="6" fillId="2" borderId="155" xfId="0" applyFont="1" applyFill="1" applyBorder="1" applyAlignment="1">
      <alignment horizontal="left" vertical="top" wrapText="1"/>
    </xf>
    <xf numFmtId="0" fontId="9" fillId="2" borderId="24" xfId="0" applyFont="1" applyFill="1" applyBorder="1"/>
    <xf numFmtId="0" fontId="6" fillId="2" borderId="107" xfId="0" applyFont="1" applyFill="1" applyBorder="1" applyAlignment="1">
      <alignment vertical="top"/>
    </xf>
    <xf numFmtId="0" fontId="6" fillId="2" borderId="43" xfId="0" applyFont="1" applyFill="1" applyBorder="1" applyAlignment="1">
      <alignment vertical="top"/>
    </xf>
    <xf numFmtId="0" fontId="19" fillId="2" borderId="108" xfId="0" applyFont="1" applyFill="1" applyBorder="1"/>
    <xf numFmtId="0" fontId="6" fillId="2" borderId="113" xfId="0" quotePrefix="1" applyFont="1" applyFill="1" applyBorder="1"/>
    <xf numFmtId="0" fontId="6" fillId="2" borderId="109" xfId="0" applyFont="1" applyFill="1" applyBorder="1"/>
    <xf numFmtId="0" fontId="9" fillId="2" borderId="107" xfId="0" applyFont="1" applyFill="1" applyBorder="1"/>
    <xf numFmtId="0" fontId="6" fillId="2" borderId="141" xfId="0" applyFont="1" applyFill="1" applyBorder="1"/>
    <xf numFmtId="0" fontId="6" fillId="2" borderId="37" xfId="0" quotePrefix="1" applyFont="1" applyFill="1" applyBorder="1"/>
    <xf numFmtId="0" fontId="6" fillId="2" borderId="110" xfId="0" applyFont="1" applyFill="1" applyBorder="1"/>
    <xf numFmtId="0" fontId="3" fillId="2" borderId="114" xfId="0" quotePrefix="1" applyFont="1" applyFill="1" applyBorder="1" applyAlignment="1">
      <alignment vertical="top"/>
    </xf>
    <xf numFmtId="2" fontId="6" fillId="2" borderId="31" xfId="0" applyNumberFormat="1" applyFont="1" applyFill="1" applyBorder="1"/>
    <xf numFmtId="2" fontId="6" fillId="2" borderId="65" xfId="0" applyNumberFormat="1" applyFont="1" applyFill="1" applyBorder="1"/>
    <xf numFmtId="2" fontId="6" fillId="2" borderId="34" xfId="0" applyNumberFormat="1" applyFont="1" applyFill="1" applyBorder="1"/>
    <xf numFmtId="49" fontId="20" fillId="0" borderId="156" xfId="0" applyNumberFormat="1" applyFont="1" applyBorder="1"/>
    <xf numFmtId="0" fontId="1" fillId="21" borderId="18" xfId="0" applyFont="1" applyFill="1" applyBorder="1" applyAlignment="1">
      <alignment horizontal="center" vertical="top" wrapText="1"/>
    </xf>
    <xf numFmtId="0" fontId="15" fillId="21" borderId="20" xfId="0" applyFont="1" applyFill="1" applyBorder="1" applyAlignment="1">
      <alignment horizontal="center" vertical="top"/>
    </xf>
    <xf numFmtId="0" fontId="4" fillId="6" borderId="17" xfId="0" applyFont="1" applyFill="1" applyBorder="1" applyAlignment="1">
      <alignment horizontal="left" vertical="top" wrapText="1"/>
    </xf>
    <xf numFmtId="0" fontId="4" fillId="6" borderId="29" xfId="0" applyFont="1" applyFill="1" applyBorder="1" applyAlignment="1">
      <alignment horizontal="left" vertical="top" wrapText="1"/>
    </xf>
    <xf numFmtId="0" fontId="4" fillId="6" borderId="49" xfId="0" applyFont="1" applyFill="1" applyBorder="1" applyAlignment="1">
      <alignment horizontal="left" vertical="top" wrapText="1"/>
    </xf>
    <xf numFmtId="0" fontId="4" fillId="6" borderId="98" xfId="0" applyFont="1" applyFill="1" applyBorder="1" applyAlignment="1">
      <alignment horizontal="left" vertical="top" wrapText="1"/>
    </xf>
    <xf numFmtId="0" fontId="4" fillId="6" borderId="40" xfId="0" applyFont="1" applyFill="1" applyBorder="1" applyAlignment="1">
      <alignment horizontal="left" vertical="top" wrapText="1"/>
    </xf>
    <xf numFmtId="0" fontId="4" fillId="6" borderId="99" xfId="0" applyFont="1" applyFill="1" applyBorder="1" applyAlignment="1">
      <alignment horizontal="left" vertical="top" wrapText="1"/>
    </xf>
    <xf numFmtId="0" fontId="6" fillId="2" borderId="58" xfId="0" applyFont="1" applyFill="1" applyBorder="1" applyAlignment="1">
      <alignment horizontal="left" vertical="top" wrapText="1"/>
    </xf>
    <xf numFmtId="0" fontId="6" fillId="2" borderId="59" xfId="0" applyFont="1" applyFill="1" applyBorder="1" applyAlignment="1">
      <alignment horizontal="left" vertical="top" wrapText="1"/>
    </xf>
    <xf numFmtId="0" fontId="6" fillId="2" borderId="60" xfId="0" applyFont="1" applyFill="1" applyBorder="1" applyAlignment="1">
      <alignment horizontal="left" vertical="top" wrapText="1"/>
    </xf>
    <xf numFmtId="0" fontId="6" fillId="2" borderId="61" xfId="0" applyFont="1" applyFill="1" applyBorder="1" applyAlignment="1">
      <alignment horizontal="left" vertical="top" wrapText="1"/>
    </xf>
    <xf numFmtId="0" fontId="6" fillId="2" borderId="40" xfId="0" applyFont="1" applyFill="1" applyBorder="1" applyAlignment="1">
      <alignment horizontal="left" vertical="top" wrapText="1"/>
    </xf>
    <xf numFmtId="0" fontId="6" fillId="2" borderId="34" xfId="0" applyFont="1" applyFill="1" applyBorder="1" applyAlignment="1">
      <alignment horizontal="left" vertical="top" wrapText="1"/>
    </xf>
    <xf numFmtId="0" fontId="17" fillId="0" borderId="58" xfId="0" applyFont="1" applyBorder="1" applyAlignment="1">
      <alignment horizontal="left" vertical="top" wrapText="1"/>
    </xf>
    <xf numFmtId="0" fontId="6" fillId="0" borderId="59" xfId="0" applyFont="1" applyBorder="1" applyAlignment="1">
      <alignment horizontal="left" vertical="top" wrapText="1"/>
    </xf>
    <xf numFmtId="0" fontId="6" fillId="0" borderId="60" xfId="0" applyFont="1" applyBorder="1" applyAlignment="1">
      <alignment horizontal="left" vertical="top" wrapText="1"/>
    </xf>
    <xf numFmtId="0" fontId="6" fillId="0" borderId="68" xfId="0" applyFont="1" applyBorder="1" applyAlignment="1">
      <alignment horizontal="left" vertical="top" wrapText="1"/>
    </xf>
    <xf numFmtId="0" fontId="6" fillId="0" borderId="0" xfId="0" applyFont="1" applyAlignment="1">
      <alignment horizontal="left" vertical="top" wrapText="1"/>
    </xf>
    <xf numFmtId="0" fontId="6" fillId="0" borderId="63" xfId="0" applyFont="1" applyBorder="1" applyAlignment="1">
      <alignment horizontal="left" vertical="top" wrapText="1"/>
    </xf>
    <xf numFmtId="0" fontId="6" fillId="0" borderId="61" xfId="0" applyFont="1" applyBorder="1" applyAlignment="1">
      <alignment horizontal="left" vertical="top" wrapText="1"/>
    </xf>
    <xf numFmtId="0" fontId="6" fillId="0" borderId="40" xfId="0" applyFont="1" applyBorder="1" applyAlignment="1">
      <alignment horizontal="left" vertical="top" wrapText="1"/>
    </xf>
    <xf numFmtId="0" fontId="6" fillId="0" borderId="34" xfId="0" applyFont="1" applyBorder="1" applyAlignment="1">
      <alignment horizontal="left" vertical="top" wrapText="1"/>
    </xf>
    <xf numFmtId="0" fontId="2" fillId="0" borderId="58" xfId="0" applyFont="1" applyBorder="1" applyAlignment="1">
      <alignment horizontal="left" vertical="top" wrapText="1"/>
    </xf>
    <xf numFmtId="0" fontId="11" fillId="0" borderId="0" xfId="0" applyFont="1" applyAlignment="1"/>
    <xf numFmtId="0" fontId="0" fillId="0" borderId="5" xfId="0" applyBorder="1" applyAlignment="1" applyProtection="1">
      <alignment horizontal="center" vertical="top"/>
      <protection locked="0"/>
    </xf>
    <xf numFmtId="0" fontId="0" fillId="0" borderId="25" xfId="0" applyBorder="1" applyAlignment="1" applyProtection="1">
      <alignment horizontal="center" vertical="top"/>
      <protection locked="0"/>
    </xf>
    <xf numFmtId="0" fontId="0" fillId="0" borderId="6" xfId="0" applyBorder="1" applyAlignment="1" applyProtection="1">
      <alignment horizontal="center" vertical="top"/>
      <protection locked="0"/>
    </xf>
    <xf numFmtId="0" fontId="5" fillId="6" borderId="18" xfId="0" applyFont="1" applyFill="1" applyBorder="1" applyAlignment="1">
      <alignment vertical="top" wrapText="1"/>
    </xf>
    <xf numFmtId="0" fontId="5" fillId="6" borderId="20" xfId="0" applyFont="1" applyFill="1" applyBorder="1" applyAlignment="1">
      <alignment vertical="top" wrapText="1"/>
    </xf>
    <xf numFmtId="0" fontId="4" fillId="6" borderId="18" xfId="0" applyFont="1" applyFill="1" applyBorder="1" applyAlignment="1">
      <alignment vertical="top"/>
    </xf>
    <xf numFmtId="0" fontId="4" fillId="6" borderId="20" xfId="0" applyFont="1" applyFill="1" applyBorder="1" applyAlignment="1">
      <alignment vertical="top"/>
    </xf>
    <xf numFmtId="0" fontId="11" fillId="0" borderId="0" xfId="0" applyFont="1" applyAlignment="1" applyProtection="1">
      <protection locked="0"/>
    </xf>
    <xf numFmtId="0" fontId="11" fillId="0" borderId="0" xfId="0" applyFont="1" applyAlignment="1">
      <alignment horizontal="left" vertical="center"/>
    </xf>
    <xf numFmtId="0" fontId="2" fillId="0" borderId="5"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7" borderId="5" xfId="0" applyFont="1" applyFill="1" applyBorder="1" applyAlignment="1" applyProtection="1">
      <alignment horizontal="center"/>
      <protection locked="0"/>
    </xf>
    <xf numFmtId="0" fontId="2" fillId="7" borderId="25" xfId="0" applyFont="1" applyFill="1" applyBorder="1" applyAlignment="1" applyProtection="1">
      <alignment horizontal="center"/>
      <protection locked="0"/>
    </xf>
    <xf numFmtId="0" fontId="2" fillId="7" borderId="6" xfId="0" applyFont="1" applyFill="1" applyBorder="1" applyAlignment="1" applyProtection="1">
      <alignment horizontal="center"/>
      <protection locked="0"/>
    </xf>
    <xf numFmtId="0" fontId="5" fillId="21" borderId="18" xfId="0" applyFont="1" applyFill="1" applyBorder="1" applyAlignment="1">
      <alignment vertical="top" wrapText="1"/>
    </xf>
    <xf numFmtId="0" fontId="5" fillId="21" borderId="20" xfId="0" applyFont="1" applyFill="1" applyBorder="1" applyAlignment="1">
      <alignment vertical="top" wrapText="1"/>
    </xf>
    <xf numFmtId="0" fontId="5" fillId="21" borderId="100" xfId="0" applyFont="1" applyFill="1" applyBorder="1" applyAlignment="1">
      <alignment vertical="top" wrapText="1"/>
    </xf>
    <xf numFmtId="0" fontId="5" fillId="21" borderId="101" xfId="0" applyFont="1" applyFill="1" applyBorder="1" applyAlignment="1">
      <alignment vertical="top" wrapText="1"/>
    </xf>
    <xf numFmtId="0" fontId="4" fillId="21" borderId="58" xfId="0" applyFont="1" applyFill="1" applyBorder="1" applyAlignment="1">
      <alignment horizontal="left" vertical="top" wrapText="1"/>
    </xf>
    <xf numFmtId="0" fontId="4" fillId="21" borderId="0" xfId="0" applyFont="1" applyFill="1" applyAlignment="1">
      <alignment horizontal="left" vertical="top" wrapText="1"/>
    </xf>
    <xf numFmtId="0" fontId="4" fillId="21" borderId="59" xfId="0" applyFont="1" applyFill="1" applyBorder="1" applyAlignment="1">
      <alignment horizontal="left" vertical="top" wrapText="1"/>
    </xf>
    <xf numFmtId="0" fontId="1" fillId="3" borderId="102" xfId="0" applyFont="1" applyFill="1" applyBorder="1" applyAlignment="1">
      <alignment vertical="top"/>
    </xf>
    <xf numFmtId="0" fontId="1" fillId="3" borderId="59" xfId="0" applyFont="1" applyFill="1" applyBorder="1" applyAlignment="1">
      <alignment vertical="top"/>
    </xf>
    <xf numFmtId="0" fontId="1" fillId="3" borderId="104" xfId="0" applyFont="1" applyFill="1" applyBorder="1" applyAlignment="1">
      <alignment vertical="top"/>
    </xf>
    <xf numFmtId="0" fontId="1" fillId="3" borderId="103" xfId="0" applyFont="1" applyFill="1" applyBorder="1" applyAlignment="1">
      <alignment vertical="top"/>
    </xf>
    <xf numFmtId="0" fontId="1" fillId="3" borderId="40" xfId="0" applyFont="1" applyFill="1" applyBorder="1" applyAlignment="1">
      <alignment vertical="top"/>
    </xf>
    <xf numFmtId="0" fontId="1" fillId="3" borderId="70" xfId="0" applyFont="1" applyFill="1" applyBorder="1" applyAlignment="1">
      <alignment vertical="top"/>
    </xf>
    <xf numFmtId="0" fontId="6" fillId="0" borderId="77" xfId="0" applyFont="1" applyBorder="1" applyAlignment="1">
      <alignment horizontal="left" vertical="top" wrapText="1"/>
    </xf>
    <xf numFmtId="0" fontId="6" fillId="0" borderId="82" xfId="0" applyFont="1" applyBorder="1" applyAlignment="1">
      <alignment horizontal="left" vertical="top" wrapText="1"/>
    </xf>
    <xf numFmtId="0" fontId="6" fillId="0" borderId="78" xfId="0" applyFont="1" applyBorder="1" applyAlignment="1">
      <alignment horizontal="left" vertical="top" wrapText="1"/>
    </xf>
    <xf numFmtId="0" fontId="6" fillId="0" borderId="86" xfId="0" applyFont="1" applyBorder="1" applyAlignment="1">
      <alignment horizontal="left" vertical="top" wrapText="1"/>
    </xf>
    <xf numFmtId="0" fontId="6" fillId="0" borderId="84" xfId="0" applyFont="1" applyBorder="1" applyAlignment="1">
      <alignment horizontal="left" vertical="top" wrapText="1"/>
    </xf>
    <xf numFmtId="0" fontId="6" fillId="0" borderId="87" xfId="0" applyFont="1" applyBorder="1" applyAlignment="1">
      <alignment horizontal="left" vertical="top" wrapText="1"/>
    </xf>
    <xf numFmtId="0" fontId="6" fillId="0" borderId="32" xfId="0" applyFont="1" applyBorder="1" applyAlignment="1">
      <alignment horizontal="left" vertical="top" wrapText="1"/>
    </xf>
    <xf numFmtId="0" fontId="6" fillId="0" borderId="25" xfId="0" applyFont="1" applyBorder="1" applyAlignment="1">
      <alignment horizontal="left" vertical="top" wrapText="1"/>
    </xf>
    <xf numFmtId="0" fontId="6" fillId="0" borderId="41" xfId="0" applyFont="1" applyBorder="1" applyAlignment="1">
      <alignment horizontal="left" vertical="top" wrapText="1"/>
    </xf>
    <xf numFmtId="0" fontId="6" fillId="0" borderId="72" xfId="0" applyFont="1" applyBorder="1" applyAlignment="1">
      <alignment horizontal="left" vertical="top"/>
    </xf>
    <xf numFmtId="0" fontId="6" fillId="0" borderId="71" xfId="0" applyFont="1" applyBorder="1" applyAlignment="1">
      <alignment horizontal="left" vertical="top"/>
    </xf>
    <xf numFmtId="0" fontId="6" fillId="0" borderId="80" xfId="0" applyFont="1" applyBorder="1" applyAlignment="1">
      <alignment horizontal="left" vertical="top"/>
    </xf>
    <xf numFmtId="0" fontId="6" fillId="0" borderId="92" xfId="0" applyFont="1" applyBorder="1" applyAlignment="1">
      <alignment horizontal="left" vertical="top" wrapText="1"/>
    </xf>
    <xf numFmtId="0" fontId="6" fillId="0" borderId="36" xfId="0" applyFont="1" applyBorder="1" applyAlignment="1">
      <alignment horizontal="left" vertical="top" wrapText="1"/>
    </xf>
    <xf numFmtId="0" fontId="6" fillId="0" borderId="94" xfId="0" applyFont="1" applyBorder="1" applyAlignment="1">
      <alignment horizontal="left" vertical="top" wrapText="1"/>
    </xf>
    <xf numFmtId="0" fontId="6" fillId="0" borderId="91" xfId="0" applyFont="1" applyBorder="1" applyAlignment="1">
      <alignment horizontal="left" vertical="top" wrapText="1"/>
    </xf>
    <xf numFmtId="0" fontId="6" fillId="0" borderId="93" xfId="0" applyFont="1" applyBorder="1" applyAlignment="1">
      <alignment horizontal="left" vertical="top" wrapText="1"/>
    </xf>
    <xf numFmtId="0" fontId="6" fillId="0" borderId="28" xfId="0" applyFont="1" applyBorder="1" applyAlignment="1">
      <alignment horizontal="left" vertical="top" wrapText="1"/>
    </xf>
    <xf numFmtId="0" fontId="4" fillId="21" borderId="61" xfId="0" applyFont="1" applyFill="1" applyBorder="1" applyAlignment="1">
      <alignment horizontal="left" vertical="top" wrapText="1"/>
    </xf>
    <xf numFmtId="0" fontId="4" fillId="21" borderId="40" xfId="0" applyFont="1" applyFill="1" applyBorder="1" applyAlignment="1">
      <alignment horizontal="left" vertical="top" wrapText="1"/>
    </xf>
    <xf numFmtId="0" fontId="2" fillId="7" borderId="23" xfId="0" applyFont="1" applyFill="1" applyBorder="1" applyAlignment="1" applyProtection="1">
      <alignment horizontal="center"/>
      <protection locked="0"/>
    </xf>
    <xf numFmtId="0" fontId="2" fillId="7" borderId="26" xfId="0" applyFont="1" applyFill="1" applyBorder="1" applyAlignment="1" applyProtection="1">
      <alignment horizontal="center"/>
      <protection locked="0"/>
    </xf>
    <xf numFmtId="0" fontId="2" fillId="7" borderId="27" xfId="0" applyFont="1" applyFill="1" applyBorder="1" applyAlignment="1" applyProtection="1">
      <alignment horizontal="center"/>
      <protection locked="0"/>
    </xf>
    <xf numFmtId="0" fontId="0" fillId="0" borderId="9"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0" fillId="0" borderId="50" xfId="0" applyBorder="1" applyAlignment="1" applyProtection="1">
      <alignment horizontal="center" vertical="top"/>
      <protection locked="0"/>
    </xf>
    <xf numFmtId="0" fontId="5" fillId="21" borderId="18" xfId="0" applyFont="1" applyFill="1" applyBorder="1" applyAlignment="1">
      <alignment vertical="top"/>
    </xf>
    <xf numFmtId="0" fontId="5" fillId="21" borderId="20" xfId="0" applyFont="1" applyFill="1" applyBorder="1" applyAlignment="1">
      <alignment vertical="top"/>
    </xf>
    <xf numFmtId="0" fontId="5" fillId="21" borderId="19" xfId="0" applyFont="1" applyFill="1" applyBorder="1" applyAlignment="1">
      <alignment horizontal="left" vertical="top"/>
    </xf>
    <xf numFmtId="0" fontId="5" fillId="21" borderId="29" xfId="0" applyFont="1" applyFill="1" applyBorder="1" applyAlignment="1">
      <alignment horizontal="left" vertical="top"/>
    </xf>
    <xf numFmtId="0" fontId="5" fillId="21" borderId="30" xfId="0" applyFont="1" applyFill="1" applyBorder="1" applyAlignment="1">
      <alignment horizontal="left" vertical="top"/>
    </xf>
    <xf numFmtId="0" fontId="5" fillId="21" borderId="13" xfId="0" applyFont="1" applyFill="1" applyBorder="1" applyAlignment="1">
      <alignment horizontal="left" vertical="top"/>
    </xf>
    <xf numFmtId="0" fontId="5" fillId="21" borderId="16" xfId="0" applyFont="1" applyFill="1" applyBorder="1" applyAlignment="1">
      <alignment horizontal="left" vertical="top"/>
    </xf>
    <xf numFmtId="0" fontId="5" fillId="21" borderId="14" xfId="0" applyFont="1" applyFill="1" applyBorder="1" applyAlignment="1">
      <alignment horizontal="left" vertical="top"/>
    </xf>
    <xf numFmtId="0" fontId="1"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3" borderId="49" xfId="0" applyFont="1" applyFill="1" applyBorder="1" applyAlignment="1">
      <alignment vertical="top" wrapText="1"/>
    </xf>
    <xf numFmtId="0" fontId="1" fillId="3" borderId="51" xfId="0" applyFont="1" applyFill="1" applyBorder="1" applyAlignment="1">
      <alignment vertical="top" wrapText="1"/>
    </xf>
    <xf numFmtId="0" fontId="1" fillId="3" borderId="18" xfId="0" applyFont="1" applyFill="1" applyBorder="1" applyAlignment="1">
      <alignment vertical="top" wrapText="1"/>
    </xf>
    <xf numFmtId="0" fontId="1" fillId="3" borderId="20" xfId="0" applyFont="1" applyFill="1" applyBorder="1" applyAlignment="1">
      <alignment vertical="top" wrapText="1"/>
    </xf>
    <xf numFmtId="0" fontId="1" fillId="3" borderId="19" xfId="0" applyFont="1" applyFill="1" applyBorder="1" applyAlignment="1">
      <alignment vertical="top"/>
    </xf>
    <xf numFmtId="0" fontId="1" fillId="3" borderId="13" xfId="0" applyFont="1" applyFill="1" applyBorder="1" applyAlignment="1">
      <alignment vertical="top"/>
    </xf>
    <xf numFmtId="0" fontId="1" fillId="3" borderId="29" xfId="0" applyFont="1" applyFill="1" applyBorder="1" applyAlignment="1">
      <alignment horizontal="left" vertical="top" wrapText="1"/>
    </xf>
    <xf numFmtId="0" fontId="1" fillId="3" borderId="30"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4" xfId="0" applyFont="1" applyFill="1" applyBorder="1" applyAlignment="1">
      <alignment horizontal="left" vertical="top" wrapText="1"/>
    </xf>
    <xf numFmtId="0" fontId="2" fillId="0" borderId="9"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 fillId="0" borderId="5" xfId="0" applyFont="1" applyBorder="1" applyAlignment="1" applyProtection="1">
      <protection locked="0"/>
    </xf>
    <xf numFmtId="0" fontId="2" fillId="0" borderId="25" xfId="0" applyFont="1" applyBorder="1" applyAlignment="1" applyProtection="1">
      <protection locked="0"/>
    </xf>
    <xf numFmtId="0" fontId="2" fillId="0" borderId="6" xfId="0" applyFont="1" applyBorder="1" applyAlignment="1" applyProtection="1">
      <protection locked="0"/>
    </xf>
    <xf numFmtId="0" fontId="6" fillId="0" borderId="5" xfId="0" applyFont="1" applyBorder="1" applyAlignment="1" applyProtection="1">
      <alignment horizontal="center" vertical="top"/>
      <protection locked="0"/>
    </xf>
    <xf numFmtId="0" fontId="6" fillId="0" borderId="25" xfId="0" applyFont="1" applyBorder="1" applyAlignment="1" applyProtection="1">
      <alignment horizontal="center" vertical="top"/>
      <protection locked="0"/>
    </xf>
    <xf numFmtId="0" fontId="6" fillId="0" borderId="6" xfId="0" applyFont="1" applyBorder="1" applyAlignment="1" applyProtection="1">
      <alignment horizontal="center" vertical="top"/>
      <protection locked="0"/>
    </xf>
    <xf numFmtId="0" fontId="31" fillId="21" borderId="0" xfId="0" applyFont="1" applyFill="1" applyAlignment="1">
      <alignment horizontal="left" vertical="center" wrapText="1"/>
    </xf>
    <xf numFmtId="0" fontId="10" fillId="21" borderId="0" xfId="0" applyFont="1" applyFill="1" applyAlignment="1">
      <alignment horizontal="left" vertical="center" wrapText="1"/>
    </xf>
    <xf numFmtId="0" fontId="6" fillId="0" borderId="23" xfId="0" applyFont="1" applyBorder="1" applyAlignment="1" applyProtection="1">
      <alignment horizontal="center" vertical="top"/>
      <protection locked="0"/>
    </xf>
    <xf numFmtId="0" fontId="6" fillId="0" borderId="26" xfId="0" applyFont="1" applyBorder="1" applyAlignment="1" applyProtection="1">
      <alignment horizontal="center" vertical="top"/>
      <protection locked="0"/>
    </xf>
    <xf numFmtId="0" fontId="6" fillId="0" borderId="27" xfId="0" applyFont="1" applyBorder="1" applyAlignment="1" applyProtection="1">
      <alignment horizontal="center" vertical="top"/>
      <protection locked="0"/>
    </xf>
    <xf numFmtId="0" fontId="6" fillId="0" borderId="9" xfId="0" applyFont="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0" fontId="6" fillId="0" borderId="50" xfId="0" applyFont="1" applyBorder="1" applyAlignment="1" applyProtection="1">
      <alignment horizontal="center" vertical="top"/>
      <protection locked="0"/>
    </xf>
    <xf numFmtId="0" fontId="4" fillId="6" borderId="19" xfId="0" applyFont="1" applyFill="1" applyBorder="1" applyAlignment="1">
      <alignment vertical="top"/>
    </xf>
    <xf numFmtId="0" fontId="4" fillId="6" borderId="29" xfId="0" applyFont="1" applyFill="1" applyBorder="1" applyAlignment="1">
      <alignment vertical="top"/>
    </xf>
    <xf numFmtId="0" fontId="4" fillId="6" borderId="30" xfId="0" applyFont="1" applyFill="1" applyBorder="1" applyAlignment="1">
      <alignment vertical="top"/>
    </xf>
    <xf numFmtId="0" fontId="4" fillId="6" borderId="13" xfId="0" applyFont="1" applyFill="1" applyBorder="1" applyAlignment="1">
      <alignment vertical="top"/>
    </xf>
    <xf numFmtId="0" fontId="4" fillId="6" borderId="16" xfId="0" applyFont="1" applyFill="1" applyBorder="1" applyAlignment="1">
      <alignment vertical="top"/>
    </xf>
    <xf numFmtId="0" fontId="4" fillId="6" borderId="14" xfId="0" applyFont="1" applyFill="1" applyBorder="1" applyAlignment="1">
      <alignment vertical="top"/>
    </xf>
    <xf numFmtId="0" fontId="2" fillId="0" borderId="17"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10" borderId="17" xfId="0" applyFont="1" applyFill="1" applyBorder="1" applyAlignment="1"/>
    <xf numFmtId="0" fontId="2" fillId="10" borderId="29" xfId="0" applyFont="1" applyFill="1" applyBorder="1" applyAlignment="1"/>
    <xf numFmtId="0" fontId="2" fillId="10" borderId="30" xfId="0" applyFont="1" applyFill="1" applyBorder="1" applyAlignment="1"/>
    <xf numFmtId="0" fontId="6" fillId="9" borderId="7" xfId="0" applyFont="1" applyFill="1" applyBorder="1" applyAlignment="1"/>
    <xf numFmtId="0" fontId="6" fillId="9" borderId="0" xfId="0" applyFont="1" applyFill="1" applyAlignment="1"/>
    <xf numFmtId="0" fontId="6" fillId="9" borderId="8" xfId="0" applyFont="1" applyFill="1" applyBorder="1" applyAlignment="1"/>
    <xf numFmtId="0" fontId="6" fillId="11" borderId="15" xfId="0" applyFont="1" applyFill="1" applyBorder="1" applyAlignment="1"/>
    <xf numFmtId="0" fontId="6" fillId="11" borderId="16" xfId="0" applyFont="1" applyFill="1" applyBorder="1" applyAlignment="1"/>
    <xf numFmtId="0" fontId="6" fillId="11" borderId="14" xfId="0" applyFont="1" applyFill="1" applyBorder="1" applyAlignment="1"/>
    <xf numFmtId="0" fontId="0" fillId="0" borderId="23" xfId="0" applyBorder="1" applyAlignment="1" applyProtection="1">
      <alignment horizontal="center" vertical="top"/>
      <protection locked="0"/>
    </xf>
    <xf numFmtId="0" fontId="0" fillId="0" borderId="26" xfId="0" applyBorder="1" applyAlignment="1" applyProtection="1">
      <alignment horizontal="center" vertical="top"/>
      <protection locked="0"/>
    </xf>
    <xf numFmtId="0" fontId="0" fillId="0" borderId="27" xfId="0" applyBorder="1" applyAlignment="1" applyProtection="1">
      <alignment horizontal="center" vertical="top"/>
      <protection locked="0"/>
    </xf>
    <xf numFmtId="0" fontId="6" fillId="2" borderId="88" xfId="0" applyFont="1" applyFill="1" applyBorder="1" applyAlignment="1"/>
    <xf numFmtId="0" fontId="6" fillId="2" borderId="89" xfId="0" applyFont="1" applyFill="1" applyBorder="1" applyAlignment="1"/>
    <xf numFmtId="0" fontId="6" fillId="2" borderId="90" xfId="0" applyFont="1" applyFill="1" applyBorder="1" applyAlignment="1"/>
    <xf numFmtId="0" fontId="17" fillId="2" borderId="77" xfId="0" applyFont="1" applyFill="1" applyBorder="1" applyAlignment="1"/>
    <xf numFmtId="0" fontId="17" fillId="2" borderId="82" xfId="0" applyFont="1" applyFill="1" applyBorder="1" applyAlignment="1"/>
    <xf numFmtId="0" fontId="17" fillId="2" borderId="105" xfId="0" applyFont="1" applyFill="1" applyBorder="1" applyAlignment="1"/>
    <xf numFmtId="0" fontId="6" fillId="2" borderId="38" xfId="0" applyFont="1" applyFill="1" applyBorder="1" applyAlignment="1"/>
    <xf numFmtId="0" fontId="17" fillId="2" borderId="61" xfId="0" applyFont="1" applyFill="1" applyBorder="1" applyAlignment="1">
      <alignment horizontal="left"/>
    </xf>
    <xf numFmtId="0" fontId="6" fillId="2" borderId="40" xfId="0" applyFont="1" applyFill="1" applyBorder="1" applyAlignment="1">
      <alignment horizontal="left"/>
    </xf>
    <xf numFmtId="0" fontId="1" fillId="3" borderId="29" xfId="0" applyFont="1" applyFill="1" applyBorder="1" applyAlignment="1">
      <alignment vertical="top"/>
    </xf>
    <xf numFmtId="0" fontId="1" fillId="3" borderId="16" xfId="0" applyFont="1" applyFill="1" applyBorder="1" applyAlignment="1">
      <alignment vertical="top"/>
    </xf>
    <xf numFmtId="0" fontId="41" fillId="0" borderId="0" xfId="0" applyFont="1" applyAlignment="1">
      <alignment horizontal="left" vertical="center" wrapText="1"/>
    </xf>
    <xf numFmtId="0" fontId="34" fillId="0" borderId="0" xfId="0" applyFont="1" applyAlignment="1">
      <alignment horizontal="left" vertical="center" wrapText="1"/>
    </xf>
    <xf numFmtId="0" fontId="16" fillId="0" borderId="0" xfId="0" applyFont="1" applyAlignment="1">
      <alignment horizontal="left" vertical="center"/>
    </xf>
    <xf numFmtId="0" fontId="35" fillId="0" borderId="0" xfId="0" applyFont="1" applyAlignment="1">
      <alignment horizontal="left" vertical="center"/>
    </xf>
    <xf numFmtId="0" fontId="17" fillId="2" borderId="106" xfId="0" applyFont="1" applyFill="1" applyBorder="1" applyAlignment="1">
      <alignment horizontal="left" vertical="top" wrapText="1"/>
    </xf>
    <xf numFmtId="0" fontId="6" fillId="2" borderId="111" xfId="0" applyFont="1" applyFill="1" applyBorder="1" applyAlignment="1">
      <alignment horizontal="left" vertical="top"/>
    </xf>
    <xf numFmtId="0" fontId="6" fillId="2" borderId="65" xfId="0" applyFont="1" applyFill="1" applyBorder="1" applyAlignment="1">
      <alignment horizontal="left" vertical="top" wrapText="1"/>
    </xf>
    <xf numFmtId="0" fontId="6" fillId="2" borderId="107" xfId="0" applyFont="1" applyFill="1" applyBorder="1" applyAlignment="1">
      <alignment horizontal="left" vertical="top" wrapText="1"/>
    </xf>
    <xf numFmtId="0" fontId="6" fillId="2" borderId="95" xfId="0" applyFont="1" applyFill="1" applyBorder="1" applyAlignment="1">
      <alignment horizontal="left" vertical="top" wrapText="1"/>
    </xf>
    <xf numFmtId="0" fontId="6" fillId="2" borderId="143" xfId="0" applyFont="1" applyFill="1" applyBorder="1" applyAlignment="1">
      <alignment horizontal="left" vertical="top" wrapText="1"/>
    </xf>
    <xf numFmtId="0" fontId="41" fillId="0" borderId="0" xfId="0" applyFont="1" applyAlignment="1">
      <alignment horizontal="left" vertical="center"/>
    </xf>
    <xf numFmtId="0" fontId="34" fillId="0" borderId="0" xfId="0" applyFont="1" applyAlignment="1">
      <alignment horizontal="left" vertical="center"/>
    </xf>
    <xf numFmtId="49" fontId="20" fillId="0" borderId="7" xfId="0" applyNumberFormat="1" applyFont="1" applyBorder="1" applyAlignment="1">
      <alignment horizontal="left" vertical="top" wrapText="1"/>
    </xf>
    <xf numFmtId="49" fontId="20" fillId="0" borderId="0" xfId="0" applyNumberFormat="1" applyFont="1" applyAlignment="1">
      <alignment horizontal="left" vertical="top" wrapText="1"/>
    </xf>
    <xf numFmtId="49" fontId="20" fillId="0" borderId="8" xfId="0" applyNumberFormat="1" applyFont="1" applyBorder="1" applyAlignment="1">
      <alignment horizontal="left" vertical="top" wrapText="1"/>
    </xf>
    <xf numFmtId="49" fontId="20" fillId="0" borderId="15" xfId="0" applyNumberFormat="1" applyFont="1" applyBorder="1" applyAlignment="1">
      <alignment horizontal="left" vertical="top" wrapText="1"/>
    </xf>
    <xf numFmtId="49" fontId="20" fillId="0" borderId="16" xfId="0" applyNumberFormat="1" applyFont="1" applyBorder="1" applyAlignment="1">
      <alignment horizontal="left" vertical="top" wrapText="1"/>
    </xf>
    <xf numFmtId="49" fontId="20" fillId="0" borderId="14" xfId="0" applyNumberFormat="1" applyFont="1" applyBorder="1" applyAlignment="1">
      <alignment horizontal="left" vertical="top" wrapText="1"/>
    </xf>
    <xf numFmtId="49" fontId="30" fillId="0" borderId="17" xfId="0" applyNumberFormat="1" applyFont="1" applyBorder="1" applyAlignment="1">
      <alignment horizontal="left" vertical="top" wrapText="1"/>
    </xf>
    <xf numFmtId="49" fontId="20" fillId="0" borderId="29" xfId="0" applyNumberFormat="1" applyFont="1" applyBorder="1" applyAlignment="1">
      <alignment horizontal="left" vertical="top" wrapText="1"/>
    </xf>
    <xf numFmtId="49" fontId="20" fillId="0" borderId="30" xfId="0" applyNumberFormat="1" applyFont="1" applyBorder="1" applyAlignment="1">
      <alignment horizontal="left" vertical="top" wrapText="1"/>
    </xf>
    <xf numFmtId="49" fontId="47" fillId="0" borderId="17" xfId="0" applyNumberFormat="1" applyFont="1" applyBorder="1" applyAlignment="1">
      <alignment horizontal="left" vertical="top" wrapText="1"/>
    </xf>
    <xf numFmtId="49" fontId="47" fillId="0" borderId="29" xfId="0" applyNumberFormat="1" applyFont="1" applyBorder="1" applyAlignment="1">
      <alignment horizontal="left" vertical="top" wrapText="1"/>
    </xf>
    <xf numFmtId="49" fontId="47" fillId="0" borderId="30" xfId="0" applyNumberFormat="1" applyFont="1" applyBorder="1" applyAlignment="1">
      <alignment horizontal="left" vertical="top" wrapText="1"/>
    </xf>
    <xf numFmtId="49" fontId="47" fillId="0" borderId="7" xfId="0" applyNumberFormat="1" applyFont="1" applyBorder="1" applyAlignment="1">
      <alignment horizontal="left" vertical="top" wrapText="1"/>
    </xf>
    <xf numFmtId="49" fontId="47" fillId="0" borderId="0" xfId="0" applyNumberFormat="1" applyFont="1" applyAlignment="1">
      <alignment horizontal="left" vertical="top" wrapText="1"/>
    </xf>
    <xf numFmtId="49" fontId="47" fillId="0" borderId="8" xfId="0" applyNumberFormat="1" applyFont="1" applyBorder="1" applyAlignment="1">
      <alignment horizontal="left" vertical="top" wrapText="1"/>
    </xf>
    <xf numFmtId="49" fontId="47" fillId="0" borderId="15" xfId="0" applyNumberFormat="1" applyFont="1" applyBorder="1" applyAlignment="1">
      <alignment horizontal="left" vertical="top" wrapText="1"/>
    </xf>
    <xf numFmtId="49" fontId="47" fillId="0" borderId="16" xfId="0" applyNumberFormat="1" applyFont="1" applyBorder="1" applyAlignment="1">
      <alignment horizontal="left" vertical="top" wrapText="1"/>
    </xf>
    <xf numFmtId="49" fontId="47" fillId="0" borderId="14" xfId="0" applyNumberFormat="1" applyFont="1" applyBorder="1" applyAlignment="1">
      <alignment horizontal="left" vertical="top" wrapText="1"/>
    </xf>
    <xf numFmtId="49" fontId="20" fillId="0" borderId="17" xfId="0" applyNumberFormat="1" applyFont="1" applyBorder="1" applyAlignment="1">
      <alignment horizontal="left" vertical="top" wrapText="1"/>
    </xf>
    <xf numFmtId="0" fontId="18" fillId="0" borderId="17" xfId="0" applyFont="1" applyBorder="1" applyAlignment="1" applyProtection="1">
      <alignment horizontal="center" vertical="top" wrapText="1"/>
      <protection locked="0"/>
    </xf>
    <xf numFmtId="0" fontId="18" fillId="0" borderId="29" xfId="0" applyFont="1" applyBorder="1" applyAlignment="1" applyProtection="1">
      <alignment horizontal="center" vertical="top" wrapText="1"/>
      <protection locked="0"/>
    </xf>
    <xf numFmtId="0" fontId="18" fillId="0" borderId="30" xfId="0" applyFont="1" applyBorder="1" applyAlignment="1" applyProtection="1">
      <alignment horizontal="center" vertical="top" wrapText="1"/>
      <protection locked="0"/>
    </xf>
    <xf numFmtId="0" fontId="18" fillId="0" borderId="7" xfId="0" applyFont="1" applyBorder="1" applyAlignment="1" applyProtection="1">
      <alignment horizontal="center" vertical="top" wrapText="1"/>
      <protection locked="0"/>
    </xf>
    <xf numFmtId="0" fontId="18" fillId="0" borderId="0" xfId="0" applyFont="1" applyAlignment="1" applyProtection="1">
      <alignment horizontal="center" vertical="top" wrapText="1"/>
      <protection locked="0"/>
    </xf>
    <xf numFmtId="0" fontId="18" fillId="0" borderId="8" xfId="0" applyFont="1" applyBorder="1" applyAlignment="1" applyProtection="1">
      <alignment horizontal="center" vertical="top" wrapText="1"/>
      <protection locked="0"/>
    </xf>
    <xf numFmtId="0" fontId="18" fillId="0" borderId="15" xfId="0" applyFont="1" applyBorder="1" applyAlignment="1" applyProtection="1">
      <alignment horizontal="center" vertical="top" wrapText="1"/>
      <protection locked="0"/>
    </xf>
    <xf numFmtId="0" fontId="18" fillId="0" borderId="16" xfId="0" applyFont="1" applyBorder="1" applyAlignment="1" applyProtection="1">
      <alignment horizontal="center" vertical="top" wrapText="1"/>
      <protection locked="0"/>
    </xf>
    <xf numFmtId="0" fontId="18" fillId="0" borderId="14" xfId="0" applyFont="1" applyBorder="1" applyAlignment="1" applyProtection="1">
      <alignment horizontal="center" vertical="top" wrapText="1"/>
      <protection locked="0"/>
    </xf>
    <xf numFmtId="14" fontId="6" fillId="15" borderId="5" xfId="0" applyNumberFormat="1" applyFont="1" applyFill="1" applyBorder="1" applyAlignment="1">
      <alignment horizontal="left"/>
    </xf>
    <xf numFmtId="14" fontId="6" fillId="15" borderId="25" xfId="0" applyNumberFormat="1" applyFont="1" applyFill="1" applyBorder="1" applyAlignment="1">
      <alignment horizontal="left"/>
    </xf>
    <xf numFmtId="14" fontId="6" fillId="15" borderId="6" xfId="0" applyNumberFormat="1" applyFont="1" applyFill="1" applyBorder="1" applyAlignment="1">
      <alignment horizontal="left"/>
    </xf>
    <xf numFmtId="0" fontId="6" fillId="0" borderId="0" xfId="0" quotePrefix="1" applyFont="1" applyAlignment="1">
      <alignment horizontal="left" vertical="center" wrapText="1"/>
    </xf>
  </cellXfs>
  <cellStyles count="5">
    <cellStyle name="Beers" xfId="1" xr:uid="{C057824F-83D0-4ECA-8458-9EE1195BAB70}"/>
    <cellStyle name="Goed 2" xfId="2" xr:uid="{00000000-0005-0000-0000-000030000000}"/>
    <cellStyle name="Invoer 2" xfId="4" xr:uid="{00000000-0005-0000-0000-000031000000}"/>
    <cellStyle name="Ongeldig 2" xfId="3" xr:uid="{00000000-0005-0000-0000-000032000000}"/>
    <cellStyle name="Standaard" xfId="0" builtinId="0"/>
  </cellStyles>
  <dxfs count="393">
    <dxf>
      <fill>
        <patternFill patternType="solid">
          <bgColor rgb="FFE4DCEB"/>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C7CE"/>
        </patternFill>
      </fill>
    </dxf>
    <dxf>
      <fill>
        <patternFill patternType="solid">
          <bgColor rgb="FFE4DCEB"/>
        </patternFill>
      </fill>
    </dxf>
    <dxf>
      <fill>
        <patternFill patternType="solid">
          <bgColor rgb="FFFFE699"/>
        </patternFill>
      </fill>
    </dxf>
    <dxf>
      <fill>
        <patternFill patternType="solid">
          <bgColor rgb="FFC6EFCE"/>
        </patternFill>
      </fill>
    </dxf>
    <dxf>
      <fill>
        <patternFill patternType="solid">
          <bgColor rgb="FFE4DCEB"/>
        </patternFill>
      </fill>
    </dxf>
    <dxf>
      <font>
        <color auto="1"/>
      </font>
      <fill>
        <patternFill>
          <bgColor rgb="FFC6EFCE"/>
        </patternFill>
      </fill>
    </dxf>
    <dxf>
      <font>
        <color auto="1"/>
      </font>
      <fill>
        <patternFill>
          <bgColor rgb="FFFFC7CE"/>
        </patternFill>
      </fill>
    </dxf>
    <dxf>
      <font>
        <color auto="1"/>
      </font>
      <fill>
        <patternFill>
          <bgColor rgb="FFFFEB9C"/>
        </patternFill>
      </fill>
    </dxf>
    <dxf>
      <fill>
        <patternFill patternType="solid">
          <bgColor rgb="FFE4DCEB"/>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E4DCEB"/>
        </patternFill>
      </fill>
    </dxf>
    <dxf>
      <font>
        <color rgb="FF000000"/>
      </font>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E4DCEB"/>
        </patternFill>
      </fill>
    </dxf>
    <dxf>
      <font>
        <color rgb="FF000000"/>
      </font>
      <fill>
        <patternFill patternType="solid">
          <bgColor rgb="FFE4DCEB"/>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E4DCEB"/>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E4DCEB"/>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E4DCEB"/>
        </patternFill>
      </fill>
    </dxf>
    <dxf>
      <fill>
        <patternFill patternType="solid">
          <bgColor rgb="FFFFE699"/>
        </patternFill>
      </fill>
    </dxf>
    <dxf>
      <fill>
        <patternFill patternType="solid">
          <bgColor rgb="FFFFC7CE"/>
        </patternFill>
      </fill>
    </dxf>
    <dxf>
      <fill>
        <patternFill patternType="solid">
          <bgColor rgb="FFE4DCEB"/>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C6EFCE"/>
        </patternFill>
      </fill>
    </dxf>
    <dxf>
      <fill>
        <patternFill patternType="solid">
          <bgColor rgb="FFFFC7CE"/>
        </patternFill>
      </fill>
    </dxf>
    <dxf>
      <fill>
        <patternFill patternType="solid">
          <bgColor rgb="FFE4DCEB"/>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FFC7CE"/>
        </patternFill>
      </fill>
    </dxf>
    <dxf>
      <fill>
        <patternFill patternType="solid">
          <bgColor rgb="FFE4DCEB"/>
        </patternFill>
      </fill>
    </dxf>
    <dxf>
      <fill>
        <patternFill patternType="solid">
          <bgColor rgb="FFC6EFCE"/>
        </patternFill>
      </fill>
    </dxf>
    <dxf>
      <fill>
        <patternFill patternType="solid">
          <bgColor rgb="FFFFE699"/>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E4DCEB"/>
        </patternFill>
      </fill>
    </dxf>
    <dxf>
      <fill>
        <patternFill patternType="solid">
          <bgColor rgb="FFE4DCEB"/>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FFC7CE"/>
        </patternFill>
      </fill>
    </dxf>
    <dxf>
      <fill>
        <patternFill patternType="solid">
          <bgColor rgb="FFC6EFCE"/>
        </patternFill>
      </fill>
    </dxf>
    <dxf>
      <fill>
        <patternFill patternType="solid">
          <bgColor rgb="FFE4DCEB"/>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EB9C"/>
        </patternFill>
      </fill>
    </dxf>
    <dxf>
      <fill>
        <patternFill patternType="solid">
          <bgColor rgb="FFFFC7CE"/>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E4DCEB"/>
        </patternFill>
      </fill>
    </dxf>
    <dxf>
      <fill>
        <patternFill patternType="solid">
          <bgColor rgb="FFFFC7CE"/>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E4DCEB"/>
        </patternFill>
      </fill>
    </dxf>
    <dxf>
      <fill>
        <patternFill patternType="solid">
          <bgColor rgb="FFE4DCEB"/>
        </patternFill>
      </fill>
    </dxf>
    <dxf>
      <fill>
        <patternFill patternType="solid">
          <bgColor rgb="FFFFC7CE"/>
        </patternFill>
      </fill>
    </dxf>
    <dxf>
      <fill>
        <patternFill patternType="solid">
          <bgColor rgb="FFFFE699"/>
        </patternFill>
      </fill>
    </dxf>
    <dxf>
      <fill>
        <patternFill patternType="solid">
          <bgColor rgb="FFC6EFCE"/>
        </patternFill>
      </fill>
    </dxf>
    <dxf>
      <font>
        <color rgb="FF9C0006"/>
      </font>
      <fill>
        <patternFill>
          <bgColor rgb="FFFFC7CE"/>
        </patternFill>
      </fill>
    </dxf>
    <dxf>
      <font>
        <color rgb="FF006100"/>
      </font>
      <fill>
        <patternFill>
          <bgColor rgb="FFC6EFCE"/>
        </patternFill>
      </fill>
    </dxf>
    <dxf>
      <fill>
        <patternFill patternType="solid">
          <bgColor rgb="FFE4DCEB"/>
        </patternFill>
      </fill>
    </dxf>
    <dxf>
      <font>
        <color rgb="FF9C0006"/>
      </font>
      <fill>
        <patternFill>
          <bgColor rgb="FFFFC7CE"/>
        </patternFill>
      </fill>
    </dxf>
    <dxf>
      <font>
        <color rgb="FF9C5700"/>
      </font>
      <fill>
        <patternFill>
          <bgColor rgb="FFFFEB9C"/>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patternType="solid">
          <bgColor rgb="FFE4DCEB"/>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E4DCEB"/>
        </patternFill>
      </fill>
    </dxf>
    <dxf>
      <fill>
        <patternFill patternType="solid">
          <bgColor rgb="FFFFE699"/>
        </patternFill>
      </fill>
    </dxf>
    <dxf>
      <fill>
        <patternFill patternType="solid">
          <bgColor rgb="FFC6EFCE"/>
        </patternFill>
      </fill>
    </dxf>
    <dxf>
      <fill>
        <patternFill patternType="solid">
          <bgColor rgb="FFE4DCEB"/>
        </patternFill>
      </fill>
    </dxf>
    <dxf>
      <fill>
        <patternFill patternType="solid">
          <bgColor rgb="FFFFC7CE"/>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E4DCEB"/>
        </patternFill>
      </fill>
    </dxf>
    <dxf>
      <fill>
        <patternFill patternType="solid">
          <bgColor rgb="FFFFE699"/>
        </patternFill>
      </fill>
    </dxf>
    <dxf>
      <fill>
        <patternFill patternType="solid">
          <bgColor rgb="FFFFC7CE"/>
        </patternFill>
      </fill>
    </dxf>
    <dxf>
      <fill>
        <patternFill patternType="solid">
          <bgColor rgb="FFE4DCEB"/>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E4DCEB"/>
        </patternFill>
      </fill>
    </dxf>
    <dxf>
      <fill>
        <patternFill patternType="solid">
          <bgColor rgb="FFC6EFCE"/>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E4DCEB"/>
        </patternFill>
      </fill>
    </dxf>
    <dxf>
      <fill>
        <patternFill patternType="solid">
          <bgColor rgb="FFE4DCEB"/>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E4DCEB"/>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FFC7CE"/>
        </patternFill>
      </fill>
    </dxf>
    <dxf>
      <fill>
        <patternFill patternType="solid">
          <bgColor rgb="FFE4DCEB"/>
        </patternFill>
      </fill>
    </dxf>
    <dxf>
      <fill>
        <patternFill patternType="solid">
          <bgColor rgb="FFC6EFCE"/>
        </patternFill>
      </fill>
    </dxf>
    <dxf>
      <fill>
        <patternFill patternType="solid">
          <bgColor rgb="FFFFE699"/>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E4DCEB"/>
        </patternFill>
      </fill>
    </dxf>
    <dxf>
      <font>
        <color rgb="FF000000"/>
      </font>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FFEB9C"/>
        </patternFill>
      </fill>
    </dxf>
    <dxf>
      <fill>
        <patternFill patternType="solid">
          <bgColor rgb="FFFFC7CE"/>
        </patternFill>
      </fill>
    </dxf>
    <dxf>
      <fill>
        <patternFill patternType="solid">
          <bgColor rgb="FFE4DCEB"/>
        </patternFill>
      </fill>
    </dxf>
    <dxf>
      <fill>
        <patternFill patternType="solid">
          <bgColor rgb="FFC6EFCE"/>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FFC7CE"/>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E699"/>
        </patternFill>
      </fill>
    </dxf>
    <dxf>
      <fill>
        <patternFill patternType="solid">
          <bgColor rgb="FFC6EFCE"/>
        </patternFill>
      </fill>
    </dxf>
    <dxf>
      <fill>
        <patternFill patternType="solid">
          <bgColor rgb="FFE4DCEB"/>
        </patternFill>
      </fill>
    </dxf>
    <dxf>
      <fill>
        <patternFill patternType="solid">
          <bgColor rgb="FFFFC7CE"/>
        </patternFill>
      </fill>
    </dxf>
    <dxf>
      <fill>
        <patternFill patternType="solid">
          <bgColor rgb="FFE4DCEB"/>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C6EFCE"/>
        </patternFill>
      </fill>
    </dxf>
    <dxf>
      <fill>
        <patternFill patternType="solid">
          <bgColor rgb="FFE4DCEB"/>
        </patternFill>
      </fill>
    </dxf>
    <dxf>
      <fill>
        <patternFill patternType="solid">
          <bgColor rgb="FFFFC7CE"/>
        </patternFill>
      </fill>
    </dxf>
    <dxf>
      <fill>
        <patternFill patternType="solid">
          <bgColor rgb="FFFFE699"/>
        </patternFill>
      </fill>
    </dxf>
    <dxf>
      <fill>
        <patternFill patternType="solid">
          <bgColor rgb="FFFFE699"/>
        </patternFill>
      </fill>
    </dxf>
    <dxf>
      <fill>
        <patternFill patternType="solid">
          <bgColor rgb="FFE4DCEB"/>
        </patternFill>
      </fill>
    </dxf>
    <dxf>
      <fill>
        <patternFill patternType="solid">
          <bgColor rgb="FFC6EFCE"/>
        </patternFill>
      </fill>
    </dxf>
    <dxf>
      <fill>
        <patternFill patternType="solid">
          <bgColor rgb="FFFFC7CE"/>
        </patternFill>
      </fill>
    </dxf>
    <dxf>
      <fill>
        <patternFill patternType="solid">
          <bgColor rgb="FFE4DCEB"/>
        </patternFill>
      </fill>
    </dxf>
    <dxf>
      <fill>
        <patternFill patternType="solid">
          <bgColor rgb="FFFFE699"/>
        </patternFill>
      </fill>
    </dxf>
    <dxf>
      <fill>
        <patternFill patternType="solid">
          <bgColor rgb="FFC6EFCE"/>
        </patternFill>
      </fill>
    </dxf>
    <dxf>
      <fill>
        <patternFill patternType="solid">
          <bgColor rgb="FFFFC7CE"/>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E4DCEB"/>
        </patternFill>
      </fill>
    </dxf>
    <dxf>
      <font>
        <color rgb="FF000000"/>
      </font>
      <fill>
        <patternFill patternType="solid">
          <bgColor rgb="FFC6EFCE"/>
        </patternFill>
      </fill>
    </dxf>
    <dxf>
      <fill>
        <patternFill patternType="solid">
          <bgColor rgb="FFFFEB9C"/>
        </patternFill>
      </fill>
    </dxf>
    <dxf>
      <font>
        <color rgb="FF000000"/>
      </font>
      <fill>
        <patternFill patternType="solid">
          <bgColor rgb="FFFFC7CE"/>
        </patternFill>
      </fill>
    </dxf>
    <dxf>
      <fill>
        <patternFill patternType="solid">
          <bgColor rgb="FFE4DCEB"/>
        </patternFill>
      </fill>
    </dxf>
    <dxf>
      <font>
        <color rgb="FF000000"/>
      </font>
      <fill>
        <patternFill>
          <bgColor rgb="FFC6EFCE"/>
        </patternFill>
      </fill>
    </dxf>
    <dxf>
      <font>
        <color rgb="FF000000"/>
      </font>
      <fill>
        <patternFill patternType="solid">
          <bgColor rgb="FFE4DCEB"/>
        </patternFill>
      </fill>
    </dxf>
    <dxf>
      <font>
        <color rgb="FF000000"/>
      </font>
      <fill>
        <patternFill>
          <bgColor rgb="FFFFEB9C"/>
        </patternFill>
      </fill>
    </dxf>
    <dxf>
      <font>
        <color rgb="FF000000"/>
      </font>
      <fill>
        <patternFill>
          <bgColor rgb="FFFFC7CE"/>
        </patternFill>
      </fill>
    </dxf>
    <dxf>
      <font>
        <color rgb="FF000000"/>
      </font>
      <fill>
        <patternFill patternType="solid">
          <bgColor rgb="FFC6EFCE"/>
        </patternFill>
      </fill>
    </dxf>
    <dxf>
      <font>
        <color rgb="FF000000"/>
      </font>
      <fill>
        <patternFill patternType="solid">
          <bgColor rgb="FFFFC7CE"/>
        </patternFill>
      </fill>
    </dxf>
    <dxf>
      <font>
        <color rgb="FF000000"/>
      </font>
      <fill>
        <patternFill patternType="solid">
          <bgColor rgb="FFFFEB9C"/>
        </patternFill>
      </fill>
    </dxf>
    <dxf>
      <font>
        <color rgb="FF000000"/>
      </font>
      <fill>
        <patternFill patternType="solid">
          <bgColor rgb="FFC6EFCE"/>
        </patternFill>
      </fill>
    </dxf>
    <dxf>
      <font>
        <color rgb="FF000000"/>
      </font>
      <fill>
        <patternFill patternType="solid">
          <bgColor rgb="FFFFC7CE"/>
        </patternFill>
      </fill>
    </dxf>
    <dxf>
      <font>
        <color rgb="FF000000"/>
      </font>
      <fill>
        <patternFill patternType="solid">
          <bgColor rgb="FFFFEB9C"/>
        </patternFill>
      </fill>
    </dxf>
    <dxf>
      <fill>
        <patternFill patternType="solid">
          <bgColor rgb="FFC6EFCE"/>
        </patternFill>
      </fill>
    </dxf>
    <dxf>
      <font>
        <color rgb="FF000000"/>
      </font>
      <fill>
        <patternFill patternType="solid">
          <bgColor rgb="FFFFC7CE"/>
        </patternFill>
      </fill>
    </dxf>
    <dxf>
      <font>
        <color rgb="FF000000"/>
      </font>
      <fill>
        <patternFill patternType="solid">
          <bgColor rgb="FFFFEB9C"/>
        </patternFill>
      </fill>
    </dxf>
    <dxf>
      <font>
        <color rgb="FF000000"/>
      </font>
      <fill>
        <patternFill patternType="solid">
          <bgColor rgb="FFFFC7CE"/>
        </patternFill>
      </fill>
    </dxf>
    <dxf>
      <font>
        <color rgb="FF000000"/>
      </font>
      <fill>
        <patternFill patternType="solid">
          <bgColor rgb="FFC6EFCE"/>
        </patternFill>
      </fill>
    </dxf>
    <dxf>
      <fill>
        <patternFill patternType="solid">
          <bgColor rgb="FFFFEB9C"/>
        </patternFill>
      </fill>
    </dxf>
    <dxf>
      <font>
        <color rgb="FF000000"/>
      </font>
      <fill>
        <patternFill>
          <bgColor rgb="FFC6EFCE"/>
        </patternFill>
      </fill>
    </dxf>
    <dxf>
      <font>
        <color rgb="FF000000"/>
      </font>
      <fill>
        <patternFill>
          <bgColor rgb="FFFFEB9C"/>
        </patternFill>
      </fill>
    </dxf>
    <dxf>
      <font>
        <color rgb="FF000000"/>
      </font>
      <fill>
        <patternFill>
          <bgColor rgb="FFFFC7CE"/>
        </patternFill>
      </fill>
    </dxf>
    <dxf>
      <fill>
        <patternFill patternType="solid">
          <bgColor rgb="FFFFC7CE"/>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FFE699"/>
        </patternFill>
      </fill>
    </dxf>
    <dxf>
      <fill>
        <patternFill patternType="solid">
          <bgColor rgb="FFC6EFCE"/>
        </patternFill>
      </fill>
    </dxf>
    <dxf>
      <font>
        <color auto="1"/>
      </font>
      <fill>
        <patternFill>
          <bgColor rgb="FFFFC7CE"/>
        </patternFill>
      </fill>
    </dxf>
    <dxf>
      <font>
        <color auto="1"/>
      </font>
      <fill>
        <patternFill>
          <bgColor rgb="FFC6EFCE"/>
        </patternFill>
      </fill>
    </dxf>
    <dxf>
      <font>
        <color auto="1"/>
      </font>
      <fill>
        <patternFill>
          <bgColor rgb="FFFFEB9C"/>
        </patternFill>
      </fill>
    </dxf>
    <dxf>
      <font>
        <color auto="1"/>
      </font>
      <fill>
        <patternFill>
          <bgColor rgb="FFC6EFCE"/>
        </patternFill>
      </fill>
    </dxf>
    <dxf>
      <font>
        <color auto="1"/>
      </font>
      <fill>
        <patternFill>
          <bgColor rgb="FFFFC7CE"/>
        </patternFill>
      </fill>
    </dxf>
    <dxf>
      <font>
        <color auto="1"/>
      </font>
      <fill>
        <patternFill>
          <bgColor rgb="FFFFEB9C"/>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C6EFCE"/>
        </patternFill>
      </fill>
    </dxf>
    <dxf>
      <font>
        <color rgb="FF000000"/>
      </font>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C7CE"/>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C6EFCE"/>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E699"/>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E699"/>
        </patternFill>
      </fill>
    </dxf>
    <dxf>
      <fill>
        <patternFill patternType="solid">
          <bgColor rgb="FFC6EFCE"/>
        </patternFill>
      </fill>
    </dxf>
    <dxf>
      <fill>
        <patternFill patternType="solid">
          <bgColor rgb="FFFFC7CE"/>
        </patternFill>
      </fill>
    </dxf>
    <dxf>
      <fill>
        <patternFill patternType="solid">
          <bgColor rgb="FFFFC7CE"/>
        </patternFill>
      </fill>
    </dxf>
    <dxf>
      <fill>
        <patternFill patternType="solid">
          <bgColor rgb="FFC6EFCE"/>
        </patternFill>
      </fill>
    </dxf>
    <dxf>
      <fill>
        <patternFill patternType="solid">
          <bgColor rgb="FFFFEB9C"/>
        </patternFill>
      </fill>
    </dxf>
    <dxf>
      <fill>
        <patternFill patternType="solid">
          <bgColor rgb="FFC6EFCE"/>
        </patternFill>
      </fill>
    </dxf>
    <dxf>
      <fill>
        <patternFill patternType="solid">
          <bgColor rgb="FFFFC7CE"/>
        </patternFill>
      </fill>
    </dxf>
    <dxf>
      <fill>
        <patternFill patternType="solid">
          <bgColor rgb="FFFFE699"/>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E699"/>
        </patternFill>
      </fill>
    </dxf>
    <dxf>
      <fill>
        <patternFill patternType="solid">
          <bgColor rgb="FFFFC7CE"/>
        </patternFill>
      </fill>
    </dxf>
    <dxf>
      <fill>
        <patternFill patternType="solid">
          <bgColor rgb="FFC6EFCE"/>
        </patternFill>
      </fill>
    </dxf>
    <dxf>
      <fill>
        <patternFill patternType="solid">
          <bgColor rgb="FFFFC7CE"/>
        </patternFill>
      </fill>
    </dxf>
    <dxf>
      <fill>
        <patternFill patternType="solid">
          <bgColor rgb="FFC6EFCE"/>
        </patternFill>
      </fill>
    </dxf>
    <dxf>
      <fill>
        <patternFill patternType="solid">
          <bgColor rgb="FFFFE699"/>
        </patternFill>
      </fill>
    </dxf>
    <dxf>
      <font>
        <color rgb="FF000000"/>
      </font>
      <fill>
        <patternFill patternType="solid">
          <bgColor rgb="FFE4DCEB"/>
        </patternFill>
      </fill>
    </dxf>
    <dxf>
      <font>
        <color rgb="FF000000"/>
      </font>
      <fill>
        <patternFill patternType="solid">
          <bgColor rgb="FFE4DCEB"/>
        </patternFill>
      </fill>
    </dxf>
    <dxf>
      <fill>
        <patternFill patternType="solid">
          <bgColor rgb="FFE4DCEB"/>
        </patternFill>
      </fill>
    </dxf>
    <dxf>
      <fill>
        <patternFill patternType="solid">
          <bgColor rgb="FFE4DCEB"/>
        </patternFill>
      </fill>
    </dxf>
    <dxf>
      <font>
        <color rgb="FF000000"/>
      </font>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ont>
        <color rgb="FF000000"/>
      </font>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E4DCEB"/>
        </patternFill>
      </fill>
    </dxf>
    <dxf>
      <fill>
        <patternFill patternType="solid">
          <bgColor rgb="FFFFFFFF"/>
        </patternFill>
      </fill>
    </dxf>
    <dxf>
      <font>
        <color rgb="FF006100"/>
      </font>
      <fill>
        <patternFill>
          <bgColor rgb="FFC6EFCE"/>
        </patternFill>
      </fill>
    </dxf>
    <dxf>
      <font>
        <color rgb="FF9C0006"/>
      </font>
      <fill>
        <patternFill>
          <bgColor rgb="FFFFC7CE"/>
        </patternFill>
      </fill>
    </dxf>
    <dxf>
      <fill>
        <patternFill patternType="solid">
          <bgColor rgb="FFFFFF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bgColor rgb="FFFFFFFF"/>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patternType="solid">
          <bgColor rgb="FFFFFF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solid">
          <bgColor rgb="FFFFFFFF"/>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ill>
        <patternFill patternType="solid">
          <bgColor rgb="FFE4DCEB"/>
        </patternFill>
      </fill>
    </dxf>
    <dxf>
      <fill>
        <patternFill>
          <bgColor theme="0"/>
        </patternFill>
      </fill>
    </dxf>
    <dxf>
      <font>
        <color rgb="FF9C0006"/>
      </font>
      <fill>
        <patternFill>
          <bgColor rgb="FFFFC7CE"/>
        </patternFill>
      </fill>
    </dxf>
  </dxfs>
  <tableStyles count="0" defaultTableStyle="TableStyleMedium2" defaultPivotStyle="PivotStyleMedium9"/>
  <colors>
    <mruColors>
      <color rgb="FF009A93"/>
      <color rgb="FFC6EFCE"/>
      <color rgb="FFE4DCEB"/>
      <color rgb="FFFFE699"/>
      <color rgb="FFFFC7CE"/>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211667</xdr:rowOff>
    </xdr:from>
    <xdr:to>
      <xdr:col>3</xdr:col>
      <xdr:colOff>988094</xdr:colOff>
      <xdr:row>2</xdr:row>
      <xdr:rowOff>170871</xdr:rowOff>
    </xdr:to>
    <xdr:pic>
      <xdr:nvPicPr>
        <xdr:cNvPr id="17" name="Afbeelding 1">
          <a:extLst>
            <a:ext uri="{FF2B5EF4-FFF2-40B4-BE49-F238E27FC236}">
              <a16:creationId xmlns:a16="http://schemas.microsoft.com/office/drawing/2014/main" id="{0004665E-8936-4C62-AA57-13AC454BC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1667"/>
          <a:ext cx="2997869" cy="721204"/>
        </a:xfrm>
        <a:prstGeom prst="rect">
          <a:avLst/>
        </a:prstGeom>
      </xdr:spPr>
    </xdr:pic>
    <xdr:clientData/>
  </xdr:twoCellAnchor>
  <xdr:twoCellAnchor editAs="oneCell">
    <xdr:from>
      <xdr:col>11</xdr:col>
      <xdr:colOff>391983</xdr:colOff>
      <xdr:row>0</xdr:row>
      <xdr:rowOff>78922</xdr:rowOff>
    </xdr:from>
    <xdr:to>
      <xdr:col>11</xdr:col>
      <xdr:colOff>1342135</xdr:colOff>
      <xdr:row>2</xdr:row>
      <xdr:rowOff>313872</xdr:rowOff>
    </xdr:to>
    <xdr:pic>
      <xdr:nvPicPr>
        <xdr:cNvPr id="3" name="Afbeelding 2">
          <a:extLst>
            <a:ext uri="{FF2B5EF4-FFF2-40B4-BE49-F238E27FC236}">
              <a16:creationId xmlns:a16="http://schemas.microsoft.com/office/drawing/2014/main" id="{90F17041-68BA-8795-D4D1-634D23E3EA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82412" y="78922"/>
          <a:ext cx="950152" cy="996950"/>
        </a:xfrm>
        <a:prstGeom prst="rect">
          <a:avLst/>
        </a:prstGeom>
        <a:ln>
          <a:solidFill>
            <a:srgbClr val="009A93"/>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557538</xdr:colOff>
      <xdr:row>0</xdr:row>
      <xdr:rowOff>59766</xdr:rowOff>
    </xdr:from>
    <xdr:to>
      <xdr:col>8</xdr:col>
      <xdr:colOff>1383447</xdr:colOff>
      <xdr:row>3</xdr:row>
      <xdr:rowOff>164354</xdr:rowOff>
    </xdr:to>
    <xdr:pic>
      <xdr:nvPicPr>
        <xdr:cNvPr id="3" name="Afbeelding 2">
          <a:extLst>
            <a:ext uri="{FF2B5EF4-FFF2-40B4-BE49-F238E27FC236}">
              <a16:creationId xmlns:a16="http://schemas.microsoft.com/office/drawing/2014/main" id="{B02C4429-93AB-4076-9596-6924F8C7D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49067" y="59766"/>
          <a:ext cx="825909" cy="866588"/>
        </a:xfrm>
        <a:prstGeom prst="rect">
          <a:avLst/>
        </a:prstGeom>
        <a:ln>
          <a:solidFill>
            <a:srgbClr val="009A93"/>
          </a:solid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V113"/>
  <sheetViews>
    <sheetView tabSelected="1" zoomScaleNormal="100" workbookViewId="0">
      <selection activeCell="E8" sqref="E8"/>
    </sheetView>
  </sheetViews>
  <sheetFormatPr defaultColWidth="8.54296875" defaultRowHeight="15" customHeight="1" x14ac:dyDescent="0.35"/>
  <cols>
    <col min="1" max="1" width="6" style="2" customWidth="1"/>
    <col min="2" max="2" width="11.81640625" style="3" customWidth="1"/>
    <col min="3" max="3" width="13.453125" style="67" customWidth="1"/>
    <col min="4" max="4" width="20.54296875" style="3" customWidth="1"/>
    <col min="5" max="5" width="20.453125" style="3" customWidth="1"/>
    <col min="6" max="6" width="8.54296875" style="3" customWidth="1"/>
    <col min="7" max="7" width="5.54296875" style="3" customWidth="1"/>
    <col min="8" max="8" width="8.54296875" style="3" customWidth="1"/>
    <col min="9" max="9" width="5.54296875" style="3" customWidth="1"/>
    <col min="10" max="11" width="12" style="3" customWidth="1"/>
    <col min="12" max="12" width="20.54296875" style="3" customWidth="1"/>
    <col min="13" max="13" width="8.54296875" style="1"/>
    <col min="14" max="15" width="10.54296875" style="1" customWidth="1"/>
    <col min="16" max="16" width="11.1796875" style="1" customWidth="1"/>
    <col min="17" max="20" width="10.54296875" style="1" customWidth="1"/>
    <col min="21" max="21" width="14.1796875" style="1" customWidth="1"/>
    <col min="22" max="22" width="8.54296875" style="1"/>
    <col min="23" max="23" width="10.1796875" style="1" customWidth="1"/>
    <col min="24" max="16384" width="8.54296875" style="1"/>
  </cols>
  <sheetData>
    <row r="1" spans="1:20" ht="30" customHeight="1" x14ac:dyDescent="0.35">
      <c r="A1" s="369" t="s">
        <v>0</v>
      </c>
      <c r="B1" s="370"/>
      <c r="C1" s="370"/>
      <c r="D1" s="370"/>
      <c r="E1" s="370"/>
      <c r="F1" s="370"/>
      <c r="G1" s="370"/>
      <c r="H1" s="370"/>
      <c r="I1" s="370"/>
      <c r="J1" s="370"/>
      <c r="K1" s="370"/>
      <c r="L1" s="370"/>
    </row>
    <row r="2" spans="1:20" ht="30" customHeight="1" x14ac:dyDescent="0.35">
      <c r="A2" s="370"/>
      <c r="B2" s="370"/>
      <c r="C2" s="370"/>
      <c r="D2" s="370"/>
      <c r="E2" s="370"/>
      <c r="F2" s="370"/>
      <c r="G2" s="370"/>
      <c r="H2" s="370"/>
      <c r="I2" s="370"/>
      <c r="J2" s="370"/>
      <c r="K2" s="370"/>
      <c r="L2" s="370"/>
      <c r="N2" s="160"/>
    </row>
    <row r="3" spans="1:20" ht="30" customHeight="1" x14ac:dyDescent="0.35">
      <c r="A3" s="370"/>
      <c r="B3" s="370"/>
      <c r="C3" s="370"/>
      <c r="D3" s="370"/>
      <c r="E3" s="370"/>
      <c r="F3" s="370"/>
      <c r="G3" s="370"/>
      <c r="H3" s="370"/>
      <c r="I3" s="370"/>
      <c r="J3" s="370"/>
      <c r="K3" s="370"/>
      <c r="L3" s="370"/>
    </row>
    <row r="4" spans="1:20" ht="15" customHeight="1" thickBot="1" x14ac:dyDescent="0.4">
      <c r="D4" s="2"/>
      <c r="N4" s="100"/>
      <c r="O4" s="100"/>
      <c r="P4" s="100"/>
      <c r="Q4" s="100"/>
      <c r="R4" s="100"/>
      <c r="S4" s="100"/>
      <c r="T4" s="100"/>
    </row>
    <row r="5" spans="1:20" ht="14.5" customHeight="1" x14ac:dyDescent="0.35">
      <c r="A5" s="307" t="s">
        <v>1</v>
      </c>
      <c r="B5" s="308"/>
      <c r="C5" s="309"/>
      <c r="D5" s="108"/>
      <c r="E5" s="104"/>
      <c r="G5" s="341" t="s">
        <v>2</v>
      </c>
      <c r="H5" s="342"/>
      <c r="I5" s="342"/>
      <c r="J5" s="342"/>
      <c r="K5" s="342"/>
      <c r="L5" s="343"/>
      <c r="N5"/>
      <c r="O5" s="100"/>
      <c r="P5" s="100"/>
      <c r="Q5" s="100"/>
      <c r="R5" s="100"/>
      <c r="S5" s="100"/>
      <c r="T5" s="100"/>
    </row>
    <row r="6" spans="1:20" ht="15" customHeight="1" x14ac:dyDescent="0.35">
      <c r="A6" s="310" t="s">
        <v>3</v>
      </c>
      <c r="B6" s="311"/>
      <c r="C6" s="312"/>
      <c r="D6" s="109"/>
      <c r="E6" s="106"/>
      <c r="G6" s="357"/>
      <c r="H6" s="358"/>
      <c r="I6" s="358"/>
      <c r="J6" s="358"/>
      <c r="K6" s="358"/>
      <c r="L6" s="359"/>
      <c r="N6"/>
      <c r="O6" s="100"/>
      <c r="P6" s="100"/>
      <c r="Q6" s="100"/>
      <c r="R6" s="100"/>
      <c r="S6" s="100"/>
      <c r="T6" s="100"/>
    </row>
    <row r="7" spans="1:20" ht="14.5" customHeight="1" x14ac:dyDescent="0.35">
      <c r="A7" s="313" t="s">
        <v>4</v>
      </c>
      <c r="B7" s="314"/>
      <c r="C7" s="315"/>
      <c r="D7" s="110"/>
      <c r="E7" s="111"/>
      <c r="G7" s="357"/>
      <c r="H7" s="358"/>
      <c r="I7" s="358"/>
      <c r="J7" s="358"/>
      <c r="K7" s="358"/>
      <c r="L7" s="359"/>
      <c r="N7" s="101"/>
      <c r="O7" s="101"/>
      <c r="P7" s="101"/>
      <c r="Q7" s="101"/>
      <c r="R7" s="101"/>
      <c r="S7" s="101"/>
      <c r="T7" s="101"/>
    </row>
    <row r="8" spans="1:20" ht="14.5" customHeight="1" x14ac:dyDescent="0.35">
      <c r="A8" s="316" t="s">
        <v>5</v>
      </c>
      <c r="B8" s="317"/>
      <c r="C8" s="318"/>
      <c r="D8" s="107"/>
      <c r="E8" s="105"/>
      <c r="G8" s="357"/>
      <c r="H8" s="358"/>
      <c r="I8" s="358"/>
      <c r="J8" s="358"/>
      <c r="K8" s="358"/>
      <c r="L8" s="359"/>
      <c r="N8" s="97"/>
      <c r="O8" s="97"/>
      <c r="P8" s="97"/>
      <c r="Q8" s="97"/>
      <c r="R8" s="97"/>
      <c r="S8" s="97"/>
      <c r="T8" s="97"/>
    </row>
    <row r="9" spans="1:20" ht="14.5" customHeight="1" x14ac:dyDescent="0.35">
      <c r="A9" s="319" t="s">
        <v>6</v>
      </c>
      <c r="B9" s="320"/>
      <c r="C9" s="320"/>
      <c r="D9" s="112"/>
      <c r="E9" s="106"/>
      <c r="G9" s="357"/>
      <c r="H9" s="358"/>
      <c r="I9" s="358"/>
      <c r="J9" s="358"/>
      <c r="K9" s="358"/>
      <c r="L9" s="359"/>
      <c r="N9" s="97"/>
      <c r="O9" s="97"/>
      <c r="P9" s="97"/>
      <c r="Q9" s="97"/>
      <c r="R9" s="97"/>
      <c r="S9" s="97"/>
      <c r="T9" s="97"/>
    </row>
    <row r="10" spans="1:20" ht="14.5" customHeight="1" x14ac:dyDescent="0.35">
      <c r="A10" s="323" t="s">
        <v>7</v>
      </c>
      <c r="B10" s="324"/>
      <c r="C10" s="324"/>
      <c r="D10" s="113"/>
      <c r="E10" s="114"/>
      <c r="G10" s="357"/>
      <c r="H10" s="358"/>
      <c r="I10" s="358"/>
      <c r="J10" s="358"/>
      <c r="K10" s="358"/>
      <c r="L10" s="359"/>
    </row>
    <row r="11" spans="1:20" ht="15" customHeight="1" x14ac:dyDescent="0.35">
      <c r="A11" s="321" t="s">
        <v>8</v>
      </c>
      <c r="B11" s="322"/>
      <c r="C11" s="322"/>
      <c r="D11" s="115"/>
      <c r="E11" s="116"/>
      <c r="G11" s="360"/>
      <c r="H11" s="361"/>
      <c r="I11" s="361"/>
      <c r="J11" s="361"/>
      <c r="K11" s="361"/>
      <c r="L11" s="362"/>
    </row>
    <row r="12" spans="1:20" ht="14.5" customHeight="1" x14ac:dyDescent="0.35"/>
    <row r="13" spans="1:20" ht="14.5" customHeight="1" x14ac:dyDescent="0.35">
      <c r="A13" s="301" t="s">
        <v>9</v>
      </c>
      <c r="B13" s="302"/>
      <c r="C13" s="303"/>
      <c r="D13" s="344" t="s">
        <v>10</v>
      </c>
      <c r="E13" s="346" t="s">
        <v>11</v>
      </c>
      <c r="F13" s="348" t="s">
        <v>12</v>
      </c>
      <c r="G13" s="98" t="s">
        <v>13</v>
      </c>
      <c r="H13" s="413" t="s">
        <v>14</v>
      </c>
      <c r="I13" s="98" t="s">
        <v>13</v>
      </c>
      <c r="J13" s="350" t="s">
        <v>15</v>
      </c>
      <c r="K13" s="350"/>
      <c r="L13" s="351"/>
      <c r="N13" s="383" t="s">
        <v>16</v>
      </c>
      <c r="O13" s="384"/>
      <c r="P13" s="384"/>
      <c r="Q13" s="384"/>
      <c r="R13" s="384"/>
      <c r="S13" s="384"/>
      <c r="T13" s="385"/>
    </row>
    <row r="14" spans="1:20" ht="14.5" x14ac:dyDescent="0.35">
      <c r="A14" s="304"/>
      <c r="B14" s="305"/>
      <c r="C14" s="306"/>
      <c r="D14" s="345"/>
      <c r="E14" s="347"/>
      <c r="F14" s="349"/>
      <c r="G14" s="27"/>
      <c r="H14" s="414"/>
      <c r="I14" s="27"/>
      <c r="J14" s="352"/>
      <c r="K14" s="352"/>
      <c r="L14" s="353"/>
      <c r="N14" s="386"/>
      <c r="O14" s="387"/>
      <c r="P14" s="387"/>
      <c r="Q14" s="387"/>
      <c r="R14" s="387"/>
      <c r="S14" s="387"/>
      <c r="T14" s="388"/>
    </row>
    <row r="15" spans="1:20" ht="14.5" x14ac:dyDescent="0.35">
      <c r="A15" s="60">
        <v>1</v>
      </c>
      <c r="B15" s="73" t="s">
        <v>17</v>
      </c>
      <c r="C15" s="117"/>
      <c r="D15" s="4"/>
      <c r="E15" s="4"/>
      <c r="F15" s="28" t="s">
        <v>18</v>
      </c>
      <c r="G15" s="4"/>
      <c r="H15" s="28" t="s">
        <v>19</v>
      </c>
      <c r="I15" s="5"/>
      <c r="J15" s="354" t="s">
        <v>20</v>
      </c>
      <c r="K15" s="355"/>
      <c r="L15" s="356"/>
      <c r="N15" s="389"/>
      <c r="O15" s="390"/>
      <c r="P15" s="390"/>
      <c r="Q15" s="390"/>
      <c r="R15" s="390"/>
      <c r="S15" s="390"/>
      <c r="T15" s="391"/>
    </row>
    <row r="16" spans="1:20" ht="14.5" x14ac:dyDescent="0.35">
      <c r="A16" s="60">
        <v>2</v>
      </c>
      <c r="B16" s="59" t="s">
        <v>21</v>
      </c>
      <c r="C16" s="68"/>
      <c r="D16" s="4"/>
      <c r="E16" s="4"/>
      <c r="F16" s="28" t="s">
        <v>19</v>
      </c>
      <c r="G16" s="4"/>
      <c r="H16" s="28" t="s">
        <v>22</v>
      </c>
      <c r="I16" s="5"/>
      <c r="J16" s="363" t="s">
        <v>20</v>
      </c>
      <c r="K16" s="364"/>
      <c r="L16" s="365"/>
      <c r="N16" s="392" t="s">
        <v>23</v>
      </c>
      <c r="O16" s="393"/>
      <c r="P16" s="393"/>
      <c r="Q16" s="393"/>
      <c r="R16" s="393"/>
      <c r="S16" s="393"/>
      <c r="T16" s="394"/>
    </row>
    <row r="17" spans="1:22" ht="14.5" x14ac:dyDescent="0.35">
      <c r="A17" s="60">
        <v>3</v>
      </c>
      <c r="B17" s="59" t="s">
        <v>24</v>
      </c>
      <c r="C17" s="68"/>
      <c r="D17" s="4"/>
      <c r="E17" s="4"/>
      <c r="F17" s="28" t="s">
        <v>25</v>
      </c>
      <c r="G17" s="4"/>
      <c r="H17" s="28" t="s">
        <v>22</v>
      </c>
      <c r="I17" s="5"/>
      <c r="J17" s="288" t="s">
        <v>20</v>
      </c>
      <c r="K17" s="289"/>
      <c r="L17" s="290"/>
      <c r="N17" s="395" t="s">
        <v>26</v>
      </c>
      <c r="O17" s="396"/>
      <c r="P17" s="396"/>
      <c r="Q17" s="396"/>
      <c r="R17" s="396"/>
      <c r="S17" s="396"/>
      <c r="T17" s="397"/>
    </row>
    <row r="18" spans="1:22" ht="15" customHeight="1" x14ac:dyDescent="0.35">
      <c r="A18" s="60">
        <v>4</v>
      </c>
      <c r="B18" s="59" t="s">
        <v>27</v>
      </c>
      <c r="C18" s="68"/>
      <c r="D18" s="4"/>
      <c r="E18" s="4"/>
      <c r="F18" s="28" t="s">
        <v>25</v>
      </c>
      <c r="G18" s="4"/>
      <c r="H18" s="28" t="s">
        <v>28</v>
      </c>
      <c r="I18" s="5"/>
      <c r="J18" s="288" t="s">
        <v>20</v>
      </c>
      <c r="K18" s="289"/>
      <c r="L18" s="290"/>
      <c r="N18" s="398" t="s">
        <v>29</v>
      </c>
      <c r="O18" s="399"/>
      <c r="P18" s="399"/>
      <c r="Q18" s="399"/>
      <c r="R18" s="399"/>
      <c r="S18" s="399"/>
      <c r="T18" s="400"/>
    </row>
    <row r="19" spans="1:22" ht="14.25" customHeight="1" x14ac:dyDescent="0.35">
      <c r="A19" s="60">
        <v>5</v>
      </c>
      <c r="B19" s="74" t="s">
        <v>30</v>
      </c>
      <c r="C19" s="75"/>
      <c r="D19" s="4"/>
      <c r="E19" s="4"/>
      <c r="F19" s="28" t="s">
        <v>31</v>
      </c>
      <c r="G19" s="4"/>
      <c r="H19" s="28" t="s">
        <v>20</v>
      </c>
      <c r="I19" s="5"/>
      <c r="J19" s="288" t="s">
        <v>20</v>
      </c>
      <c r="K19" s="289"/>
      <c r="L19" s="290"/>
      <c r="N19" s="100"/>
      <c r="O19" s="100"/>
      <c r="P19" s="100"/>
      <c r="Q19" s="100"/>
      <c r="R19" s="100"/>
      <c r="S19" s="100"/>
      <c r="T19" s="100"/>
    </row>
    <row r="20" spans="1:22" ht="14.9" customHeight="1" x14ac:dyDescent="0.35">
      <c r="A20" s="60">
        <v>6</v>
      </c>
      <c r="B20" s="59" t="s">
        <v>32</v>
      </c>
      <c r="C20" s="68"/>
      <c r="D20" s="4"/>
      <c r="E20" s="4"/>
      <c r="F20" s="28" t="s">
        <v>31</v>
      </c>
      <c r="G20" s="4"/>
      <c r="H20" s="28" t="s">
        <v>33</v>
      </c>
      <c r="I20" s="5"/>
      <c r="J20" s="288" t="s">
        <v>20</v>
      </c>
      <c r="K20" s="289"/>
      <c r="L20" s="290"/>
      <c r="N20" s="404" t="s">
        <v>34</v>
      </c>
      <c r="O20" s="405"/>
      <c r="P20" s="406"/>
      <c r="Q20" s="100"/>
      <c r="R20" s="100"/>
      <c r="S20" s="100"/>
      <c r="T20" s="100"/>
    </row>
    <row r="21" spans="1:22" ht="14.9" customHeight="1" x14ac:dyDescent="0.35">
      <c r="A21" s="60">
        <v>7</v>
      </c>
      <c r="B21" s="74" t="s">
        <v>35</v>
      </c>
      <c r="C21" s="75"/>
      <c r="D21" s="4"/>
      <c r="E21" s="4"/>
      <c r="F21" s="28" t="s">
        <v>22</v>
      </c>
      <c r="G21" s="4"/>
      <c r="H21" s="28" t="s">
        <v>25</v>
      </c>
      <c r="I21" s="5"/>
      <c r="J21" s="363" t="s">
        <v>20</v>
      </c>
      <c r="K21" s="364"/>
      <c r="L21" s="365"/>
      <c r="N21" s="407" t="s">
        <v>36</v>
      </c>
      <c r="O21" s="408"/>
      <c r="P21" s="250" t="str">
        <f>IFERROR('PCCR alleen set A'!K4,"")</f>
        <v/>
      </c>
      <c r="Q21" s="101"/>
      <c r="R21" s="101"/>
      <c r="S21" s="101"/>
      <c r="T21" s="101"/>
    </row>
    <row r="22" spans="1:22" ht="14.9" customHeight="1" x14ac:dyDescent="0.35">
      <c r="A22" s="60">
        <v>8</v>
      </c>
      <c r="B22" s="59" t="s">
        <v>37</v>
      </c>
      <c r="C22" s="68"/>
      <c r="D22" s="4"/>
      <c r="E22" s="4"/>
      <c r="F22" s="28" t="s">
        <v>22</v>
      </c>
      <c r="G22" s="4"/>
      <c r="H22" s="28" t="s">
        <v>38</v>
      </c>
      <c r="I22" s="5"/>
      <c r="J22" s="288" t="s">
        <v>20</v>
      </c>
      <c r="K22" s="289"/>
      <c r="L22" s="290"/>
      <c r="N22" s="409" t="s">
        <v>39</v>
      </c>
      <c r="O22" s="410"/>
      <c r="P22" s="251" t="str">
        <f>IFERROR('PCCR alleen set B'!K4,"")</f>
        <v/>
      </c>
      <c r="Q22" s="97"/>
      <c r="R22" s="97"/>
      <c r="S22" s="97"/>
      <c r="T22" s="97"/>
    </row>
    <row r="23" spans="1:22" ht="14.9" customHeight="1" x14ac:dyDescent="0.35">
      <c r="A23" s="60">
        <v>9</v>
      </c>
      <c r="B23" s="59" t="s">
        <v>40</v>
      </c>
      <c r="C23" s="68"/>
      <c r="D23" s="4"/>
      <c r="E23" s="4"/>
      <c r="F23" s="28" t="s">
        <v>41</v>
      </c>
      <c r="G23" s="4"/>
      <c r="H23" s="28" t="s">
        <v>33</v>
      </c>
      <c r="I23" s="5"/>
      <c r="J23" s="288" t="s">
        <v>20</v>
      </c>
      <c r="K23" s="289"/>
      <c r="L23" s="290"/>
      <c r="N23" s="411" t="s">
        <v>42</v>
      </c>
      <c r="O23" s="412"/>
      <c r="P23" s="252" t="str">
        <f>IFERROR('Tabel 2 en PCCR set AenB'!L2/'Tabel 2 en PCCR set AenB'!L3*100,"")</f>
        <v/>
      </c>
      <c r="Q23" s="97"/>
      <c r="R23" s="97"/>
      <c r="S23" s="97"/>
      <c r="T23" s="97"/>
    </row>
    <row r="24" spans="1:22" ht="14.9" customHeight="1" x14ac:dyDescent="0.35">
      <c r="A24" s="60">
        <v>10</v>
      </c>
      <c r="B24" s="59" t="s">
        <v>43</v>
      </c>
      <c r="C24" s="68"/>
      <c r="D24" s="4"/>
      <c r="E24" s="4"/>
      <c r="F24" s="28" t="s">
        <v>41</v>
      </c>
      <c r="G24" s="4"/>
      <c r="H24" s="28" t="s">
        <v>44</v>
      </c>
      <c r="I24" s="5"/>
      <c r="J24" s="288" t="s">
        <v>20</v>
      </c>
      <c r="K24" s="289"/>
      <c r="L24" s="290"/>
      <c r="N24" s="7"/>
      <c r="O24" s="7"/>
      <c r="P24" s="7"/>
    </row>
    <row r="25" spans="1:22" ht="14.9" customHeight="1" x14ac:dyDescent="0.35">
      <c r="A25" s="60">
        <v>11</v>
      </c>
      <c r="B25" s="74" t="s">
        <v>45</v>
      </c>
      <c r="C25" s="75"/>
      <c r="D25" s="4"/>
      <c r="E25" s="4"/>
      <c r="F25" s="28" t="s">
        <v>38</v>
      </c>
      <c r="G25" s="4"/>
      <c r="H25" s="28" t="s">
        <v>20</v>
      </c>
      <c r="I25" s="5"/>
      <c r="J25" s="288" t="s">
        <v>20</v>
      </c>
      <c r="K25" s="289"/>
      <c r="L25" s="290"/>
      <c r="N25" s="262" t="s">
        <v>46</v>
      </c>
      <c r="O25" s="263"/>
      <c r="P25" s="263"/>
      <c r="Q25" s="263"/>
      <c r="R25" s="263"/>
      <c r="S25" s="263"/>
      <c r="T25" s="264"/>
    </row>
    <row r="26" spans="1:22" ht="14.9" customHeight="1" x14ac:dyDescent="0.35">
      <c r="A26" s="60">
        <v>12</v>
      </c>
      <c r="B26" s="59" t="s">
        <v>47</v>
      </c>
      <c r="C26" s="68"/>
      <c r="D26" s="4"/>
      <c r="E26" s="4"/>
      <c r="F26" s="28" t="s">
        <v>38</v>
      </c>
      <c r="G26" s="4"/>
      <c r="H26" s="28" t="s">
        <v>19</v>
      </c>
      <c r="I26" s="5"/>
      <c r="J26" s="288" t="s">
        <v>20</v>
      </c>
      <c r="K26" s="289"/>
      <c r="L26" s="290"/>
      <c r="N26" s="265"/>
      <c r="O26" s="266"/>
      <c r="P26" s="266"/>
      <c r="Q26" s="266"/>
      <c r="R26" s="266"/>
      <c r="S26" s="266"/>
      <c r="T26" s="267"/>
    </row>
    <row r="27" spans="1:22" ht="14.9" customHeight="1" x14ac:dyDescent="0.35">
      <c r="A27" s="60">
        <v>13</v>
      </c>
      <c r="B27" s="59" t="s">
        <v>48</v>
      </c>
      <c r="C27" s="68"/>
      <c r="D27" s="4"/>
      <c r="E27" s="4"/>
      <c r="F27" s="28" t="s">
        <v>33</v>
      </c>
      <c r="G27" s="4"/>
      <c r="H27" s="28" t="s">
        <v>38</v>
      </c>
      <c r="I27" s="5"/>
      <c r="J27" s="288" t="s">
        <v>20</v>
      </c>
      <c r="K27" s="289"/>
      <c r="L27" s="290"/>
      <c r="N27" s="30"/>
      <c r="O27" s="32" t="s">
        <v>49</v>
      </c>
      <c r="P27" s="34"/>
      <c r="Q27" s="34"/>
      <c r="R27" s="32" t="s">
        <v>50</v>
      </c>
      <c r="S27" s="34"/>
      <c r="T27" s="36"/>
    </row>
    <row r="28" spans="1:22" ht="14.9" customHeight="1" x14ac:dyDescent="0.35">
      <c r="A28" s="60">
        <v>14</v>
      </c>
      <c r="B28" s="74" t="s">
        <v>51</v>
      </c>
      <c r="C28" s="75"/>
      <c r="D28" s="4"/>
      <c r="E28" s="4"/>
      <c r="F28" s="28" t="s">
        <v>52</v>
      </c>
      <c r="G28" s="4"/>
      <c r="H28" s="28" t="s">
        <v>53</v>
      </c>
      <c r="I28" s="5"/>
      <c r="J28" s="288" t="s">
        <v>20</v>
      </c>
      <c r="K28" s="289"/>
      <c r="L28" s="290"/>
      <c r="N28" s="31"/>
      <c r="O28" s="33" t="s">
        <v>54</v>
      </c>
      <c r="P28" s="35"/>
      <c r="Q28" s="35" t="s">
        <v>55</v>
      </c>
      <c r="R28" s="33" t="s">
        <v>56</v>
      </c>
      <c r="S28" s="35" t="s">
        <v>57</v>
      </c>
      <c r="T28" s="37" t="s">
        <v>58</v>
      </c>
    </row>
    <row r="29" spans="1:22" ht="14.9" customHeight="1" x14ac:dyDescent="0.35">
      <c r="A29" s="60">
        <v>15</v>
      </c>
      <c r="B29" s="59" t="s">
        <v>59</v>
      </c>
      <c r="C29" s="68"/>
      <c r="D29" s="4"/>
      <c r="E29" s="4"/>
      <c r="F29" s="28" t="s">
        <v>60</v>
      </c>
      <c r="G29" s="4"/>
      <c r="H29" s="28" t="s">
        <v>22</v>
      </c>
      <c r="I29" s="5"/>
      <c r="J29" s="288" t="s">
        <v>20</v>
      </c>
      <c r="K29" s="289"/>
      <c r="L29" s="290"/>
      <c r="N29" s="38" t="s">
        <v>61</v>
      </c>
      <c r="O29" s="39"/>
      <c r="P29" s="39"/>
      <c r="Q29" s="40"/>
      <c r="R29" s="39"/>
      <c r="S29" s="39"/>
      <c r="T29" s="41"/>
      <c r="V29" s="97"/>
    </row>
    <row r="30" spans="1:22" ht="14.9" customHeight="1" x14ac:dyDescent="0.35">
      <c r="A30" s="60">
        <v>16</v>
      </c>
      <c r="B30" s="59" t="s">
        <v>62</v>
      </c>
      <c r="C30" s="68"/>
      <c r="D30" s="4"/>
      <c r="E30" s="4"/>
      <c r="F30" s="28" t="s">
        <v>60</v>
      </c>
      <c r="G30" s="4"/>
      <c r="H30" s="28" t="s">
        <v>19</v>
      </c>
      <c r="I30" s="5"/>
      <c r="J30" s="288" t="s">
        <v>20</v>
      </c>
      <c r="K30" s="289"/>
      <c r="L30" s="290"/>
      <c r="N30" s="42" t="s">
        <v>63</v>
      </c>
      <c r="O30" s="44" t="s">
        <v>19</v>
      </c>
      <c r="P30" s="44" t="s">
        <v>64</v>
      </c>
      <c r="Q30" s="102" t="s">
        <v>65</v>
      </c>
      <c r="R30" s="44" t="s">
        <v>31</v>
      </c>
      <c r="S30" s="44"/>
      <c r="T30" s="48" t="s">
        <v>66</v>
      </c>
    </row>
    <row r="31" spans="1:22" ht="14.9" customHeight="1" x14ac:dyDescent="0.35">
      <c r="A31" s="60">
        <v>17</v>
      </c>
      <c r="B31" s="59" t="s">
        <v>67</v>
      </c>
      <c r="C31" s="68" t="s">
        <v>68</v>
      </c>
      <c r="D31" s="4"/>
      <c r="E31" s="4"/>
      <c r="F31" s="28" t="s">
        <v>69</v>
      </c>
      <c r="G31" s="4"/>
      <c r="H31" s="28" t="s">
        <v>20</v>
      </c>
      <c r="I31" s="5"/>
      <c r="J31" s="288" t="s">
        <v>20</v>
      </c>
      <c r="K31" s="289"/>
      <c r="L31" s="290"/>
      <c r="N31" s="42" t="s">
        <v>70</v>
      </c>
      <c r="O31" s="44" t="s">
        <v>25</v>
      </c>
      <c r="P31" s="44" t="s">
        <v>71</v>
      </c>
      <c r="Q31" s="102" t="s">
        <v>72</v>
      </c>
      <c r="R31" s="44" t="s">
        <v>22</v>
      </c>
      <c r="S31" s="44" t="s">
        <v>73</v>
      </c>
      <c r="T31" s="48"/>
    </row>
    <row r="32" spans="1:22" ht="14.9" customHeight="1" x14ac:dyDescent="0.35">
      <c r="A32" s="60">
        <v>18</v>
      </c>
      <c r="B32" s="59" t="s">
        <v>74</v>
      </c>
      <c r="C32" s="68"/>
      <c r="D32" s="4"/>
      <c r="E32" s="4"/>
      <c r="F32" s="28" t="s">
        <v>69</v>
      </c>
      <c r="G32" s="4"/>
      <c r="H32" s="28" t="s">
        <v>25</v>
      </c>
      <c r="I32" s="5"/>
      <c r="J32" s="288"/>
      <c r="K32" s="289"/>
      <c r="L32" s="290"/>
      <c r="N32" s="42" t="s">
        <v>75</v>
      </c>
      <c r="O32" s="44"/>
      <c r="P32" s="44"/>
      <c r="Q32" s="102" t="s">
        <v>76</v>
      </c>
      <c r="R32" s="44"/>
      <c r="S32" s="44"/>
      <c r="T32" s="48" t="s">
        <v>41</v>
      </c>
    </row>
    <row r="33" spans="1:21" ht="14.9" customHeight="1" x14ac:dyDescent="0.35">
      <c r="A33" s="60">
        <v>19</v>
      </c>
      <c r="B33" s="59" t="s">
        <v>77</v>
      </c>
      <c r="C33" s="68"/>
      <c r="D33" s="4"/>
      <c r="E33" s="4"/>
      <c r="F33" s="28" t="s">
        <v>78</v>
      </c>
      <c r="G33" s="4"/>
      <c r="H33" s="28" t="s">
        <v>79</v>
      </c>
      <c r="I33" s="5"/>
      <c r="J33" s="288" t="s">
        <v>20</v>
      </c>
      <c r="K33" s="289"/>
      <c r="L33" s="290"/>
      <c r="N33" s="42" t="s">
        <v>80</v>
      </c>
      <c r="O33" s="44" t="s">
        <v>38</v>
      </c>
      <c r="P33" s="44"/>
      <c r="Q33" s="45" t="s">
        <v>69</v>
      </c>
      <c r="R33" s="44"/>
      <c r="S33" s="47"/>
      <c r="T33" s="48"/>
    </row>
    <row r="34" spans="1:21" ht="14.9" customHeight="1" x14ac:dyDescent="0.35">
      <c r="A34" s="60">
        <v>20</v>
      </c>
      <c r="B34" s="59" t="s">
        <v>81</v>
      </c>
      <c r="C34" s="68"/>
      <c r="D34" s="4"/>
      <c r="E34" s="4"/>
      <c r="F34" s="28" t="s">
        <v>78</v>
      </c>
      <c r="G34" s="4"/>
      <c r="H34" s="28" t="s">
        <v>38</v>
      </c>
      <c r="I34" s="5"/>
      <c r="J34" s="288"/>
      <c r="K34" s="289"/>
      <c r="L34" s="290"/>
      <c r="N34" s="43"/>
      <c r="O34" s="35"/>
      <c r="P34" s="35"/>
      <c r="Q34" s="46" t="s">
        <v>78</v>
      </c>
      <c r="R34" s="35"/>
      <c r="S34" s="103" t="s">
        <v>82</v>
      </c>
      <c r="T34" s="37"/>
    </row>
    <row r="35" spans="1:21" ht="14.9" customHeight="1" x14ac:dyDescent="0.35">
      <c r="A35" s="60">
        <v>21</v>
      </c>
      <c r="B35" s="74" t="s">
        <v>83</v>
      </c>
      <c r="C35" s="75" t="s">
        <v>84</v>
      </c>
      <c r="D35" s="4"/>
      <c r="E35" s="4"/>
      <c r="F35" s="28" t="s">
        <v>64</v>
      </c>
      <c r="G35" s="4"/>
      <c r="H35" s="28" t="s">
        <v>31</v>
      </c>
      <c r="I35" s="5"/>
      <c r="J35" s="288" t="s">
        <v>20</v>
      </c>
      <c r="K35" s="289"/>
      <c r="L35" s="290"/>
      <c r="N35" s="38" t="s">
        <v>85</v>
      </c>
      <c r="O35" s="39"/>
      <c r="P35" s="39"/>
      <c r="Q35" s="40"/>
      <c r="R35" s="39"/>
      <c r="S35" s="39"/>
      <c r="T35" s="41"/>
    </row>
    <row r="36" spans="1:21" ht="14.9" customHeight="1" x14ac:dyDescent="0.35">
      <c r="A36" s="60">
        <v>22</v>
      </c>
      <c r="B36" s="59" t="s">
        <v>86</v>
      </c>
      <c r="C36" s="68"/>
      <c r="D36" s="4"/>
      <c r="E36" s="4"/>
      <c r="F36" s="28" t="s">
        <v>64</v>
      </c>
      <c r="G36" s="4"/>
      <c r="H36" s="28" t="s">
        <v>38</v>
      </c>
      <c r="I36" s="5"/>
      <c r="J36" s="288" t="s">
        <v>20</v>
      </c>
      <c r="K36" s="289"/>
      <c r="L36" s="290"/>
      <c r="N36" s="42" t="s">
        <v>63</v>
      </c>
      <c r="O36" s="44" t="s">
        <v>19</v>
      </c>
      <c r="P36" s="44"/>
      <c r="Q36" s="45" t="s">
        <v>44</v>
      </c>
      <c r="R36" s="44" t="s">
        <v>31</v>
      </c>
      <c r="S36" s="44"/>
      <c r="T36" s="48"/>
    </row>
    <row r="37" spans="1:21" ht="14.9" customHeight="1" x14ac:dyDescent="0.35">
      <c r="A37" s="60">
        <v>23</v>
      </c>
      <c r="B37" s="59" t="s">
        <v>87</v>
      </c>
      <c r="C37" s="68"/>
      <c r="D37" s="4"/>
      <c r="E37" s="4"/>
      <c r="F37" s="28" t="s">
        <v>64</v>
      </c>
      <c r="G37" s="4"/>
      <c r="H37" s="28" t="s">
        <v>53</v>
      </c>
      <c r="I37" s="5"/>
      <c r="J37" s="288" t="s">
        <v>20</v>
      </c>
      <c r="K37" s="289"/>
      <c r="L37" s="290"/>
      <c r="N37" s="42" t="s">
        <v>70</v>
      </c>
      <c r="O37" s="44" t="s">
        <v>25</v>
      </c>
      <c r="P37" s="44"/>
      <c r="Q37" s="45" t="s">
        <v>33</v>
      </c>
      <c r="R37" s="44" t="s">
        <v>22</v>
      </c>
      <c r="S37" s="44" t="s">
        <v>53</v>
      </c>
      <c r="T37" s="48"/>
    </row>
    <row r="38" spans="1:21" ht="15" customHeight="1" x14ac:dyDescent="0.35">
      <c r="A38" s="60">
        <v>24</v>
      </c>
      <c r="B38" s="59" t="s">
        <v>88</v>
      </c>
      <c r="C38" s="68"/>
      <c r="D38" s="4" t="s">
        <v>84</v>
      </c>
      <c r="E38" s="4"/>
      <c r="F38" s="28" t="s">
        <v>89</v>
      </c>
      <c r="G38" s="4"/>
      <c r="H38" s="28" t="s">
        <v>79</v>
      </c>
      <c r="I38" s="5"/>
      <c r="J38" s="288"/>
      <c r="K38" s="289"/>
      <c r="L38" s="290"/>
      <c r="N38" s="49" t="s">
        <v>80</v>
      </c>
      <c r="O38" s="51" t="s">
        <v>38</v>
      </c>
      <c r="P38" s="44"/>
      <c r="Q38" s="44" t="s">
        <v>69</v>
      </c>
      <c r="R38" s="51" t="s">
        <v>28</v>
      </c>
      <c r="S38" s="47"/>
      <c r="T38" s="48"/>
    </row>
    <row r="39" spans="1:21" x14ac:dyDescent="0.35">
      <c r="A39" s="60">
        <v>25</v>
      </c>
      <c r="B39" s="59" t="s">
        <v>90</v>
      </c>
      <c r="C39" s="68"/>
      <c r="D39" s="4"/>
      <c r="E39" s="4"/>
      <c r="F39" s="28" t="s">
        <v>44</v>
      </c>
      <c r="G39" s="4"/>
      <c r="H39" s="28"/>
      <c r="I39" s="5"/>
      <c r="J39" s="288" t="s">
        <v>20</v>
      </c>
      <c r="K39" s="289"/>
      <c r="L39" s="290"/>
      <c r="N39" s="50"/>
      <c r="O39" s="52"/>
      <c r="P39" s="52"/>
      <c r="Q39" s="53"/>
      <c r="R39" s="52"/>
      <c r="S39" s="166" t="s">
        <v>91</v>
      </c>
      <c r="T39" s="54"/>
      <c r="U39" s="22"/>
    </row>
    <row r="40" spans="1:21" ht="14.5" customHeight="1" x14ac:dyDescent="0.35">
      <c r="A40" s="60">
        <v>26</v>
      </c>
      <c r="B40" s="59" t="s">
        <v>92</v>
      </c>
      <c r="C40" s="68"/>
      <c r="D40" s="4"/>
      <c r="E40" s="4"/>
      <c r="F40" s="28" t="s">
        <v>89</v>
      </c>
      <c r="G40" s="4"/>
      <c r="H40" s="28" t="s">
        <v>33</v>
      </c>
      <c r="I40" s="5"/>
      <c r="J40" s="288" t="s">
        <v>20</v>
      </c>
      <c r="K40" s="289"/>
      <c r="L40" s="290"/>
      <c r="N40" s="286" t="s">
        <v>93</v>
      </c>
      <c r="O40" s="286"/>
      <c r="P40" s="286"/>
      <c r="Q40" s="286"/>
      <c r="R40" s="286"/>
      <c r="S40" s="286"/>
      <c r="T40" s="286"/>
      <c r="U40" s="286"/>
    </row>
    <row r="41" spans="1:21" ht="14.5" customHeight="1" x14ac:dyDescent="0.35">
      <c r="A41" s="60">
        <v>27</v>
      </c>
      <c r="B41" s="59" t="s">
        <v>94</v>
      </c>
      <c r="C41" s="68"/>
      <c r="D41" s="4"/>
      <c r="E41" s="4"/>
      <c r="F41" s="28" t="s">
        <v>89</v>
      </c>
      <c r="G41" s="4"/>
      <c r="H41" s="28" t="s">
        <v>44</v>
      </c>
      <c r="I41" s="5"/>
      <c r="J41" s="288" t="s">
        <v>20</v>
      </c>
      <c r="K41" s="289"/>
      <c r="L41" s="290"/>
      <c r="N41" s="287" t="s">
        <v>95</v>
      </c>
      <c r="O41" s="287"/>
      <c r="P41" s="287"/>
      <c r="Q41" s="287"/>
      <c r="R41" s="287"/>
      <c r="S41" s="287"/>
      <c r="T41" s="287"/>
      <c r="U41" s="287"/>
    </row>
    <row r="42" spans="1:21" ht="14.5" customHeight="1" x14ac:dyDescent="0.35">
      <c r="A42" s="60">
        <v>28</v>
      </c>
      <c r="B42" s="59" t="s">
        <v>96</v>
      </c>
      <c r="C42" s="68"/>
      <c r="D42" s="4"/>
      <c r="E42" s="4"/>
      <c r="F42" s="28" t="s">
        <v>66</v>
      </c>
      <c r="G42" s="4"/>
      <c r="H42" s="28" t="s">
        <v>19</v>
      </c>
      <c r="I42" s="5"/>
      <c r="J42" s="288" t="s">
        <v>20</v>
      </c>
      <c r="K42" s="289"/>
      <c r="L42" s="290"/>
      <c r="N42" s="278" t="s">
        <v>97</v>
      </c>
      <c r="O42" s="278"/>
      <c r="P42" s="278"/>
      <c r="Q42" s="278"/>
      <c r="R42" s="278"/>
      <c r="S42" s="278"/>
      <c r="T42" s="278"/>
      <c r="U42" s="278"/>
    </row>
    <row r="43" spans="1:21" ht="14.5" customHeight="1" x14ac:dyDescent="0.35">
      <c r="A43" s="60">
        <v>29</v>
      </c>
      <c r="B43" s="59" t="s">
        <v>98</v>
      </c>
      <c r="C43" s="68"/>
      <c r="D43" s="4"/>
      <c r="E43" s="4"/>
      <c r="F43" s="28" t="s">
        <v>66</v>
      </c>
      <c r="G43" s="4"/>
      <c r="H43" s="28" t="s">
        <v>69</v>
      </c>
      <c r="I43" s="5"/>
      <c r="J43" s="288" t="s">
        <v>20</v>
      </c>
      <c r="K43" s="289"/>
      <c r="L43" s="290"/>
      <c r="Q43" s="6"/>
    </row>
    <row r="44" spans="1:21" ht="14.5" customHeight="1" x14ac:dyDescent="0.35">
      <c r="A44" s="60">
        <v>30</v>
      </c>
      <c r="B44" s="59" t="s">
        <v>99</v>
      </c>
      <c r="C44" s="68"/>
      <c r="D44" s="4"/>
      <c r="E44" s="4"/>
      <c r="F44" s="28" t="s">
        <v>66</v>
      </c>
      <c r="G44" s="4"/>
      <c r="H44" s="28" t="s">
        <v>28</v>
      </c>
      <c r="I44" s="5"/>
      <c r="J44" s="288" t="s">
        <v>20</v>
      </c>
      <c r="K44" s="289"/>
      <c r="L44" s="290"/>
      <c r="N44" s="268" t="s">
        <v>100</v>
      </c>
      <c r="O44" s="269"/>
      <c r="P44" s="270"/>
      <c r="Q44" s="6"/>
      <c r="R44" s="161" t="s">
        <v>101</v>
      </c>
      <c r="T44" s="23" t="s">
        <v>102</v>
      </c>
    </row>
    <row r="45" spans="1:21" ht="14.9" customHeight="1" x14ac:dyDescent="0.35">
      <c r="A45" s="60">
        <v>31</v>
      </c>
      <c r="B45" s="59" t="s">
        <v>103</v>
      </c>
      <c r="C45" s="68" t="s">
        <v>104</v>
      </c>
      <c r="D45" s="4"/>
      <c r="E45" s="4"/>
      <c r="F45" s="28" t="s">
        <v>53</v>
      </c>
      <c r="G45" s="4"/>
      <c r="H45" s="28" t="s">
        <v>20</v>
      </c>
      <c r="I45" s="5"/>
      <c r="J45" s="288" t="s">
        <v>20</v>
      </c>
      <c r="K45" s="289"/>
      <c r="L45" s="290"/>
      <c r="N45" s="271"/>
      <c r="O45" s="272"/>
      <c r="P45" s="273"/>
      <c r="Q45" s="6"/>
      <c r="R45" s="162" t="s">
        <v>105</v>
      </c>
      <c r="T45" s="24" t="s">
        <v>106</v>
      </c>
    </row>
    <row r="46" spans="1:21" ht="14.5" customHeight="1" x14ac:dyDescent="0.35">
      <c r="A46" s="60">
        <v>32</v>
      </c>
      <c r="B46" s="74" t="s">
        <v>107</v>
      </c>
      <c r="C46" s="75"/>
      <c r="D46" s="4"/>
      <c r="E46" s="4"/>
      <c r="F46" s="28" t="s">
        <v>53</v>
      </c>
      <c r="G46" s="4"/>
      <c r="H46" s="28" t="s">
        <v>108</v>
      </c>
      <c r="I46" s="5"/>
      <c r="J46" s="288" t="s">
        <v>20</v>
      </c>
      <c r="K46" s="289"/>
      <c r="L46" s="290"/>
      <c r="N46" s="274"/>
      <c r="O46" s="275"/>
      <c r="P46" s="276"/>
      <c r="Q46" s="6"/>
      <c r="R46" s="163" t="s">
        <v>109</v>
      </c>
      <c r="T46" s="24" t="s">
        <v>110</v>
      </c>
    </row>
    <row r="47" spans="1:21" ht="15" customHeight="1" x14ac:dyDescent="0.35">
      <c r="A47" s="60">
        <v>33</v>
      </c>
      <c r="B47" s="74" t="s">
        <v>111</v>
      </c>
      <c r="C47" s="75"/>
      <c r="D47" s="4"/>
      <c r="E47" s="4"/>
      <c r="F47" s="28" t="s">
        <v>79</v>
      </c>
      <c r="G47" s="4"/>
      <c r="H47" s="28" t="s">
        <v>31</v>
      </c>
      <c r="I47" s="5"/>
      <c r="J47" s="288" t="s">
        <v>20</v>
      </c>
      <c r="K47" s="289"/>
      <c r="L47" s="290"/>
      <c r="N47" s="58"/>
      <c r="O47" s="58"/>
      <c r="P47" s="58"/>
      <c r="Q47" s="6"/>
      <c r="R47" s="163" t="s">
        <v>112</v>
      </c>
      <c r="T47" s="24" t="s">
        <v>113</v>
      </c>
    </row>
    <row r="48" spans="1:21" ht="14.5" x14ac:dyDescent="0.35">
      <c r="A48" s="60">
        <v>34</v>
      </c>
      <c r="B48" s="74" t="s">
        <v>114</v>
      </c>
      <c r="C48" s="75"/>
      <c r="D48" s="4"/>
      <c r="E48" s="4"/>
      <c r="F48" s="28" t="s">
        <v>79</v>
      </c>
      <c r="G48" s="4"/>
      <c r="H48" s="28" t="s">
        <v>33</v>
      </c>
      <c r="I48" s="5"/>
      <c r="J48" s="288" t="s">
        <v>20</v>
      </c>
      <c r="K48" s="289"/>
      <c r="L48" s="290"/>
      <c r="N48" s="277" t="s">
        <v>115</v>
      </c>
      <c r="O48" s="269"/>
      <c r="P48" s="270"/>
      <c r="R48" s="163" t="s">
        <v>116</v>
      </c>
      <c r="T48" s="24" t="s">
        <v>117</v>
      </c>
    </row>
    <row r="49" spans="1:20" ht="14.5" x14ac:dyDescent="0.35">
      <c r="A49" s="60">
        <v>35</v>
      </c>
      <c r="B49" s="74" t="s">
        <v>118</v>
      </c>
      <c r="C49" s="75"/>
      <c r="D49" s="4"/>
      <c r="E49" s="4"/>
      <c r="F49" s="28" t="s">
        <v>71</v>
      </c>
      <c r="G49" s="4"/>
      <c r="H49" s="28" t="s">
        <v>33</v>
      </c>
      <c r="I49" s="5"/>
      <c r="J49" s="288" t="s">
        <v>20</v>
      </c>
      <c r="K49" s="289"/>
      <c r="L49" s="290"/>
      <c r="N49" s="271"/>
      <c r="O49" s="272"/>
      <c r="P49" s="273"/>
      <c r="R49" s="163" t="s">
        <v>119</v>
      </c>
      <c r="T49" s="25" t="s">
        <v>120</v>
      </c>
    </row>
    <row r="50" spans="1:20" ht="14.5" x14ac:dyDescent="0.35">
      <c r="A50" s="60">
        <v>36</v>
      </c>
      <c r="B50" s="74" t="s">
        <v>121</v>
      </c>
      <c r="C50" s="75"/>
      <c r="D50" s="4"/>
      <c r="E50" s="4"/>
      <c r="F50" s="28" t="s">
        <v>71</v>
      </c>
      <c r="G50" s="4"/>
      <c r="H50" s="28" t="s">
        <v>38</v>
      </c>
      <c r="I50" s="5"/>
      <c r="J50" s="288" t="s">
        <v>20</v>
      </c>
      <c r="K50" s="289"/>
      <c r="L50" s="290"/>
      <c r="N50" s="271"/>
      <c r="O50" s="272"/>
      <c r="P50" s="273"/>
      <c r="R50" s="163" t="s">
        <v>122</v>
      </c>
    </row>
    <row r="51" spans="1:20" ht="15" customHeight="1" x14ac:dyDescent="0.35">
      <c r="A51" s="60">
        <v>37</v>
      </c>
      <c r="B51" s="74" t="s">
        <v>123</v>
      </c>
      <c r="C51" s="75"/>
      <c r="D51" s="4"/>
      <c r="E51" s="4"/>
      <c r="F51" s="28" t="s">
        <v>20</v>
      </c>
      <c r="G51" s="4"/>
      <c r="H51" s="28" t="s">
        <v>69</v>
      </c>
      <c r="I51" s="5"/>
      <c r="J51" s="291" t="s">
        <v>20</v>
      </c>
      <c r="K51" s="292"/>
      <c r="L51" s="293"/>
      <c r="N51" s="271"/>
      <c r="O51" s="272"/>
      <c r="P51" s="273"/>
      <c r="R51" s="163" t="s">
        <v>124</v>
      </c>
    </row>
    <row r="52" spans="1:20" thickBot="1" x14ac:dyDescent="0.4">
      <c r="A52" s="60">
        <v>38</v>
      </c>
      <c r="B52" s="74" t="s">
        <v>125</v>
      </c>
      <c r="C52" s="75"/>
      <c r="D52" s="4"/>
      <c r="E52" s="4"/>
      <c r="F52" s="28" t="s">
        <v>126</v>
      </c>
      <c r="G52" s="4"/>
      <c r="H52" s="28" t="s">
        <v>38</v>
      </c>
      <c r="I52" s="5"/>
      <c r="J52" s="291" t="s">
        <v>20</v>
      </c>
      <c r="K52" s="292"/>
      <c r="L52" s="293"/>
      <c r="N52" s="274"/>
      <c r="O52" s="275"/>
      <c r="P52" s="276"/>
      <c r="R52" s="164" t="s">
        <v>127</v>
      </c>
    </row>
    <row r="53" spans="1:20" ht="14.5" x14ac:dyDescent="0.35">
      <c r="A53" s="60">
        <v>39</v>
      </c>
      <c r="B53" s="74" t="s">
        <v>128</v>
      </c>
      <c r="C53" s="75"/>
      <c r="D53" s="4"/>
      <c r="E53" s="4"/>
      <c r="F53" s="28" t="s">
        <v>129</v>
      </c>
      <c r="G53" s="4"/>
      <c r="H53" s="28" t="s">
        <v>31</v>
      </c>
      <c r="I53" s="5"/>
      <c r="J53" s="291" t="s">
        <v>20</v>
      </c>
      <c r="K53" s="292"/>
      <c r="L53" s="293"/>
    </row>
    <row r="54" spans="1:20" ht="14.5" x14ac:dyDescent="0.35">
      <c r="A54" s="60">
        <v>40</v>
      </c>
      <c r="B54" s="74" t="s">
        <v>130</v>
      </c>
      <c r="C54" s="75"/>
      <c r="D54" s="4"/>
      <c r="E54" s="4"/>
      <c r="F54" s="28" t="s">
        <v>131</v>
      </c>
      <c r="G54" s="4"/>
      <c r="H54" s="28" t="s">
        <v>22</v>
      </c>
      <c r="I54" s="5"/>
      <c r="J54" s="291" t="s">
        <v>20</v>
      </c>
      <c r="K54" s="292"/>
      <c r="L54" s="293"/>
    </row>
    <row r="55" spans="1:20" ht="14.5" x14ac:dyDescent="0.35">
      <c r="A55" s="60">
        <v>41</v>
      </c>
      <c r="B55" s="74" t="s">
        <v>132</v>
      </c>
      <c r="C55" s="75"/>
      <c r="D55" s="4"/>
      <c r="E55" s="4"/>
      <c r="F55" s="28" t="s">
        <v>133</v>
      </c>
      <c r="G55" s="4"/>
      <c r="H55" s="28" t="s">
        <v>22</v>
      </c>
      <c r="I55" s="5"/>
      <c r="J55" s="291" t="s">
        <v>20</v>
      </c>
      <c r="K55" s="292"/>
      <c r="L55" s="293"/>
    </row>
    <row r="56" spans="1:20" ht="14.5" x14ac:dyDescent="0.35">
      <c r="A56" s="60">
        <v>42</v>
      </c>
      <c r="B56" s="59" t="s">
        <v>134</v>
      </c>
      <c r="C56" s="68"/>
      <c r="D56" s="4"/>
      <c r="E56" s="4"/>
      <c r="F56" s="28" t="s">
        <v>135</v>
      </c>
      <c r="G56" s="4"/>
      <c r="H56" s="28" t="s">
        <v>22</v>
      </c>
      <c r="I56" s="5"/>
      <c r="J56" s="291" t="s">
        <v>20</v>
      </c>
      <c r="K56" s="292"/>
      <c r="L56" s="293"/>
    </row>
    <row r="57" spans="1:20" ht="14.5" x14ac:dyDescent="0.35">
      <c r="A57" s="60">
        <v>43</v>
      </c>
      <c r="B57" s="59" t="s">
        <v>136</v>
      </c>
      <c r="C57" s="68"/>
      <c r="D57" s="4"/>
      <c r="E57" s="4"/>
      <c r="F57" s="28" t="s">
        <v>137</v>
      </c>
      <c r="G57" s="4"/>
      <c r="H57" s="28" t="s">
        <v>22</v>
      </c>
      <c r="I57" s="5"/>
      <c r="J57" s="291" t="s">
        <v>20</v>
      </c>
      <c r="K57" s="292"/>
      <c r="L57" s="293"/>
    </row>
    <row r="58" spans="1:20" ht="14.5" x14ac:dyDescent="0.35">
      <c r="A58" s="60">
        <v>44</v>
      </c>
      <c r="B58" s="74" t="s">
        <v>138</v>
      </c>
      <c r="C58" s="75"/>
      <c r="D58" s="4"/>
      <c r="E58" s="4"/>
      <c r="F58" s="28" t="s">
        <v>137</v>
      </c>
      <c r="G58" s="4"/>
      <c r="H58" s="28" t="s">
        <v>53</v>
      </c>
      <c r="I58" s="5"/>
      <c r="J58" s="291" t="s">
        <v>20</v>
      </c>
      <c r="K58" s="292"/>
      <c r="L58" s="293"/>
    </row>
    <row r="59" spans="1:20" ht="14.5" x14ac:dyDescent="0.35">
      <c r="A59" s="60">
        <v>45</v>
      </c>
      <c r="B59" s="74" t="s">
        <v>139</v>
      </c>
      <c r="C59" s="75" t="s">
        <v>140</v>
      </c>
      <c r="D59" s="4"/>
      <c r="E59" s="4"/>
      <c r="F59" s="28" t="s">
        <v>141</v>
      </c>
      <c r="G59" s="4"/>
      <c r="H59" s="28" t="s">
        <v>19</v>
      </c>
      <c r="I59" s="5"/>
      <c r="J59" s="291" t="s">
        <v>20</v>
      </c>
      <c r="K59" s="292"/>
      <c r="L59" s="293"/>
    </row>
    <row r="60" spans="1:20" ht="14.5" x14ac:dyDescent="0.35">
      <c r="A60" s="60">
        <v>46</v>
      </c>
      <c r="B60" s="74" t="s">
        <v>142</v>
      </c>
      <c r="C60" s="75"/>
      <c r="D60" s="4"/>
      <c r="E60" s="4"/>
      <c r="F60" s="28" t="s">
        <v>143</v>
      </c>
      <c r="G60" s="4"/>
      <c r="H60" s="28" t="s">
        <v>28</v>
      </c>
      <c r="I60" s="5"/>
      <c r="J60" s="291" t="s">
        <v>20</v>
      </c>
      <c r="K60" s="292"/>
      <c r="L60" s="293"/>
    </row>
    <row r="61" spans="1:20" ht="14.5" x14ac:dyDescent="0.35">
      <c r="A61" s="60">
        <v>47</v>
      </c>
      <c r="B61" s="74" t="s">
        <v>144</v>
      </c>
      <c r="C61" s="75" t="s">
        <v>145</v>
      </c>
      <c r="D61" s="4"/>
      <c r="E61" s="4"/>
      <c r="F61" s="28" t="s">
        <v>31</v>
      </c>
      <c r="G61" s="4"/>
      <c r="H61" s="28" t="s">
        <v>146</v>
      </c>
      <c r="I61" s="5"/>
      <c r="J61" s="291"/>
      <c r="K61" s="292"/>
      <c r="L61" s="293"/>
    </row>
    <row r="62" spans="1:20" ht="14.5" x14ac:dyDescent="0.35">
      <c r="A62" s="61">
        <v>48</v>
      </c>
      <c r="B62" s="76" t="s">
        <v>147</v>
      </c>
      <c r="C62" s="77"/>
      <c r="D62" s="8"/>
      <c r="E62" s="8"/>
      <c r="F62" s="29" t="s">
        <v>22</v>
      </c>
      <c r="G62" s="9"/>
      <c r="H62" s="29" t="s">
        <v>137</v>
      </c>
      <c r="I62" s="10"/>
      <c r="J62" s="327" t="s">
        <v>20</v>
      </c>
      <c r="K62" s="328"/>
      <c r="L62" s="329"/>
    </row>
    <row r="63" spans="1:20" ht="14.5" x14ac:dyDescent="0.35">
      <c r="B63" s="78"/>
      <c r="C63" s="69"/>
      <c r="D63" s="11" t="s">
        <v>20</v>
      </c>
      <c r="E63" s="11" t="s">
        <v>20</v>
      </c>
      <c r="F63" s="11"/>
      <c r="G63" s="11"/>
      <c r="H63" s="11"/>
      <c r="I63" s="12"/>
    </row>
    <row r="64" spans="1:20" ht="15" customHeight="1" x14ac:dyDescent="0.35">
      <c r="A64" s="298" t="s">
        <v>148</v>
      </c>
      <c r="B64" s="299"/>
      <c r="C64" s="300"/>
      <c r="D64" s="296" t="s">
        <v>10</v>
      </c>
      <c r="E64" s="294" t="s">
        <v>11</v>
      </c>
      <c r="F64" s="333" t="s">
        <v>12</v>
      </c>
      <c r="G64" s="254" t="s">
        <v>13</v>
      </c>
      <c r="H64" s="333" t="s">
        <v>14</v>
      </c>
      <c r="I64" s="254" t="s">
        <v>13</v>
      </c>
      <c r="J64" s="335" t="s">
        <v>149</v>
      </c>
      <c r="K64" s="336"/>
      <c r="L64" s="337"/>
    </row>
    <row r="65" spans="1:12" ht="14.5" x14ac:dyDescent="0.35">
      <c r="A65" s="325" t="s">
        <v>150</v>
      </c>
      <c r="B65" s="326"/>
      <c r="C65" s="326"/>
      <c r="D65" s="297"/>
      <c r="E65" s="295"/>
      <c r="F65" s="334"/>
      <c r="G65" s="255"/>
      <c r="H65" s="334"/>
      <c r="I65" s="255"/>
      <c r="J65" s="338"/>
      <c r="K65" s="339"/>
      <c r="L65" s="340"/>
    </row>
    <row r="66" spans="1:12" ht="14.5" x14ac:dyDescent="0.35">
      <c r="A66" s="63">
        <v>49</v>
      </c>
      <c r="B66" s="79" t="s">
        <v>151</v>
      </c>
      <c r="C66" s="80"/>
      <c r="D66" s="62"/>
      <c r="E66" s="13"/>
      <c r="F66" s="55" t="s">
        <v>152</v>
      </c>
      <c r="G66" s="13"/>
      <c r="H66" s="55" t="s">
        <v>19</v>
      </c>
      <c r="I66" s="14"/>
      <c r="J66" s="330"/>
      <c r="K66" s="331"/>
      <c r="L66" s="332"/>
    </row>
    <row r="67" spans="1:12" ht="14.5" x14ac:dyDescent="0.35">
      <c r="A67" s="64">
        <v>50</v>
      </c>
      <c r="B67" s="66" t="s">
        <v>153</v>
      </c>
      <c r="C67" s="70"/>
      <c r="D67" s="15"/>
      <c r="E67" s="15"/>
      <c r="F67" s="56" t="s">
        <v>126</v>
      </c>
      <c r="G67" s="13"/>
      <c r="H67" s="55" t="s">
        <v>38</v>
      </c>
      <c r="I67" s="14"/>
      <c r="J67" s="279"/>
      <c r="K67" s="280"/>
      <c r="L67" s="281"/>
    </row>
    <row r="68" spans="1:12" ht="14.5" x14ac:dyDescent="0.35">
      <c r="A68" s="63">
        <v>51</v>
      </c>
      <c r="B68" s="79" t="s">
        <v>154</v>
      </c>
      <c r="C68" s="81" t="s">
        <v>155</v>
      </c>
      <c r="D68" s="13"/>
      <c r="E68" s="13"/>
      <c r="F68" s="55" t="s">
        <v>129</v>
      </c>
      <c r="G68" s="13"/>
      <c r="H68" s="55"/>
      <c r="I68" s="14"/>
      <c r="J68" s="279"/>
      <c r="K68" s="280"/>
      <c r="L68" s="281"/>
    </row>
    <row r="69" spans="1:12" ht="14.5" x14ac:dyDescent="0.35">
      <c r="A69" s="64">
        <v>52</v>
      </c>
      <c r="B69" s="66" t="s">
        <v>156</v>
      </c>
      <c r="C69" s="71"/>
      <c r="D69" s="15"/>
      <c r="E69" s="15"/>
      <c r="F69" s="56" t="s">
        <v>129</v>
      </c>
      <c r="G69" s="13"/>
      <c r="H69" s="55" t="s">
        <v>31</v>
      </c>
      <c r="I69" s="14"/>
      <c r="J69" s="279"/>
      <c r="K69" s="280"/>
      <c r="L69" s="281"/>
    </row>
    <row r="70" spans="1:12" ht="14.5" x14ac:dyDescent="0.35">
      <c r="A70" s="63">
        <v>53</v>
      </c>
      <c r="B70" s="79" t="s">
        <v>157</v>
      </c>
      <c r="C70" s="82"/>
      <c r="D70" s="15"/>
      <c r="E70" s="15"/>
      <c r="F70" s="56" t="s">
        <v>158</v>
      </c>
      <c r="G70" s="13"/>
      <c r="H70" s="55" t="s">
        <v>22</v>
      </c>
      <c r="I70" s="14"/>
      <c r="J70" s="279"/>
      <c r="K70" s="280"/>
      <c r="L70" s="281"/>
    </row>
    <row r="71" spans="1:12" ht="14.5" x14ac:dyDescent="0.35">
      <c r="A71" s="64">
        <v>54</v>
      </c>
      <c r="B71" s="79" t="s">
        <v>159</v>
      </c>
      <c r="C71" s="82"/>
      <c r="D71" s="15"/>
      <c r="E71" s="15"/>
      <c r="F71" s="56" t="s">
        <v>160</v>
      </c>
      <c r="G71" s="13"/>
      <c r="H71" s="55" t="s">
        <v>69</v>
      </c>
      <c r="I71" s="14"/>
      <c r="J71" s="279"/>
      <c r="K71" s="280"/>
      <c r="L71" s="281"/>
    </row>
    <row r="72" spans="1:12" ht="15" customHeight="1" x14ac:dyDescent="0.35">
      <c r="A72" s="63">
        <v>55</v>
      </c>
      <c r="B72" s="79" t="s">
        <v>161</v>
      </c>
      <c r="C72" s="83" t="s">
        <v>162</v>
      </c>
      <c r="D72" s="26"/>
      <c r="E72" s="15"/>
      <c r="F72" s="56" t="s">
        <v>163</v>
      </c>
      <c r="G72" s="13"/>
      <c r="H72" s="55" t="s">
        <v>33</v>
      </c>
      <c r="I72" s="14"/>
      <c r="J72" s="279"/>
      <c r="K72" s="280"/>
      <c r="L72" s="281"/>
    </row>
    <row r="73" spans="1:12" ht="14.5" x14ac:dyDescent="0.35">
      <c r="A73" s="64">
        <v>56</v>
      </c>
      <c r="B73" s="66" t="s">
        <v>164</v>
      </c>
      <c r="C73" s="71"/>
      <c r="D73" s="15"/>
      <c r="E73" s="15"/>
      <c r="F73" s="56" t="s">
        <v>131</v>
      </c>
      <c r="G73" s="13"/>
      <c r="H73" s="55" t="s">
        <v>22</v>
      </c>
      <c r="I73" s="14"/>
      <c r="J73" s="279"/>
      <c r="K73" s="280"/>
      <c r="L73" s="281"/>
    </row>
    <row r="74" spans="1:12" ht="14.5" x14ac:dyDescent="0.35">
      <c r="A74" s="63">
        <v>57</v>
      </c>
      <c r="B74" s="79" t="s">
        <v>165</v>
      </c>
      <c r="C74" s="82" t="s">
        <v>166</v>
      </c>
      <c r="D74" s="15"/>
      <c r="E74" s="15"/>
      <c r="F74" s="56" t="s">
        <v>131</v>
      </c>
      <c r="G74" s="13"/>
      <c r="H74" s="55" t="s">
        <v>79</v>
      </c>
      <c r="I74" s="14"/>
      <c r="J74" s="279"/>
      <c r="K74" s="280"/>
      <c r="L74" s="281"/>
    </row>
    <row r="75" spans="1:12" ht="14.5" x14ac:dyDescent="0.35">
      <c r="A75" s="64">
        <v>58</v>
      </c>
      <c r="B75" s="79" t="s">
        <v>167</v>
      </c>
      <c r="C75" s="84"/>
      <c r="D75" s="85"/>
      <c r="E75" s="15"/>
      <c r="F75" s="56" t="s">
        <v>133</v>
      </c>
      <c r="G75" s="13"/>
      <c r="H75" s="55" t="s">
        <v>22</v>
      </c>
      <c r="I75" s="14"/>
      <c r="J75" s="279"/>
      <c r="K75" s="280"/>
      <c r="L75" s="281"/>
    </row>
    <row r="76" spans="1:12" ht="14.5" x14ac:dyDescent="0.35">
      <c r="A76" s="63">
        <v>59</v>
      </c>
      <c r="B76" s="66" t="s">
        <v>168</v>
      </c>
      <c r="C76" s="71"/>
      <c r="D76" s="15"/>
      <c r="E76" s="15"/>
      <c r="F76" s="56" t="s">
        <v>133</v>
      </c>
      <c r="G76" s="13"/>
      <c r="H76" s="55" t="s">
        <v>22</v>
      </c>
      <c r="I76" s="14"/>
      <c r="J76" s="279"/>
      <c r="K76" s="280"/>
      <c r="L76" s="281"/>
    </row>
    <row r="77" spans="1:12" ht="14.5" x14ac:dyDescent="0.35">
      <c r="A77" s="64">
        <v>60</v>
      </c>
      <c r="B77" s="79" t="s">
        <v>169</v>
      </c>
      <c r="C77" s="82"/>
      <c r="D77" s="15"/>
      <c r="E77" s="15"/>
      <c r="F77" s="56" t="s">
        <v>170</v>
      </c>
      <c r="G77" s="13"/>
      <c r="H77" s="55" t="s">
        <v>53</v>
      </c>
      <c r="I77" s="14"/>
      <c r="J77" s="279"/>
      <c r="K77" s="280"/>
      <c r="L77" s="281"/>
    </row>
    <row r="78" spans="1:12" ht="14.5" x14ac:dyDescent="0.35">
      <c r="A78" s="63">
        <v>61</v>
      </c>
      <c r="B78" s="79" t="s">
        <v>171</v>
      </c>
      <c r="C78" s="84"/>
      <c r="D78" s="85"/>
      <c r="E78" s="15"/>
      <c r="F78" s="56" t="s">
        <v>172</v>
      </c>
      <c r="G78" s="13"/>
      <c r="H78" s="55" t="s">
        <v>38</v>
      </c>
      <c r="I78" s="14"/>
      <c r="J78" s="279"/>
      <c r="K78" s="280"/>
      <c r="L78" s="281"/>
    </row>
    <row r="79" spans="1:12" ht="14.5" x14ac:dyDescent="0.35">
      <c r="A79" s="64">
        <v>62</v>
      </c>
      <c r="B79" s="79" t="s">
        <v>173</v>
      </c>
      <c r="C79" s="82"/>
      <c r="D79" s="15"/>
      <c r="E79" s="15"/>
      <c r="F79" s="56" t="s">
        <v>174</v>
      </c>
      <c r="G79" s="13"/>
      <c r="H79" s="55" t="s">
        <v>22</v>
      </c>
      <c r="I79" s="14"/>
      <c r="J79" s="279"/>
      <c r="K79" s="280"/>
      <c r="L79" s="281"/>
    </row>
    <row r="80" spans="1:12" ht="14.5" x14ac:dyDescent="0.35">
      <c r="A80" s="63">
        <v>63</v>
      </c>
      <c r="B80" s="79" t="s">
        <v>175</v>
      </c>
      <c r="C80" s="82"/>
      <c r="D80" s="15"/>
      <c r="E80" s="15"/>
      <c r="F80" s="56" t="s">
        <v>176</v>
      </c>
      <c r="G80" s="13"/>
      <c r="H80" s="55" t="s">
        <v>25</v>
      </c>
      <c r="I80" s="14"/>
      <c r="J80" s="279"/>
      <c r="K80" s="280"/>
      <c r="L80" s="281"/>
    </row>
    <row r="81" spans="1:12" ht="14.5" x14ac:dyDescent="0.35">
      <c r="A81" s="64">
        <v>64</v>
      </c>
      <c r="B81" s="79" t="s">
        <v>177</v>
      </c>
      <c r="C81" s="82" t="s">
        <v>178</v>
      </c>
      <c r="D81" s="15"/>
      <c r="E81" s="15"/>
      <c r="F81" s="56" t="s">
        <v>179</v>
      </c>
      <c r="G81" s="13"/>
      <c r="H81" s="56" t="s">
        <v>146</v>
      </c>
      <c r="I81" s="13"/>
      <c r="J81" s="279"/>
      <c r="K81" s="280"/>
      <c r="L81" s="281"/>
    </row>
    <row r="82" spans="1:12" ht="14.5" x14ac:dyDescent="0.35">
      <c r="A82" s="63">
        <v>65</v>
      </c>
      <c r="B82" s="66" t="s">
        <v>180</v>
      </c>
      <c r="C82" s="71"/>
      <c r="D82" s="15"/>
      <c r="E82" s="15"/>
      <c r="F82" s="56" t="s">
        <v>135</v>
      </c>
      <c r="G82" s="13"/>
      <c r="H82" s="55" t="s">
        <v>22</v>
      </c>
      <c r="I82" s="14"/>
      <c r="J82" s="279"/>
      <c r="K82" s="280"/>
      <c r="L82" s="281"/>
    </row>
    <row r="83" spans="1:12" ht="14.5" x14ac:dyDescent="0.35">
      <c r="A83" s="64">
        <v>66</v>
      </c>
      <c r="B83" s="66" t="s">
        <v>181</v>
      </c>
      <c r="C83" s="71"/>
      <c r="D83" s="15"/>
      <c r="E83" s="15"/>
      <c r="F83" s="56" t="s">
        <v>137</v>
      </c>
      <c r="G83" s="13"/>
      <c r="H83" s="55" t="s">
        <v>22</v>
      </c>
      <c r="I83" s="14"/>
      <c r="J83" s="279"/>
      <c r="K83" s="280"/>
      <c r="L83" s="281"/>
    </row>
    <row r="84" spans="1:12" ht="14.5" x14ac:dyDescent="0.35">
      <c r="A84" s="63">
        <v>67</v>
      </c>
      <c r="B84" s="66" t="s">
        <v>138</v>
      </c>
      <c r="C84" s="71"/>
      <c r="D84" s="15"/>
      <c r="E84" s="15"/>
      <c r="F84" s="56" t="s">
        <v>137</v>
      </c>
      <c r="G84" s="13"/>
      <c r="H84" s="55" t="s">
        <v>53</v>
      </c>
      <c r="I84" s="14"/>
      <c r="J84" s="279"/>
      <c r="K84" s="280"/>
      <c r="L84" s="281"/>
    </row>
    <row r="85" spans="1:12" ht="14.5" x14ac:dyDescent="0.35">
      <c r="A85" s="64">
        <v>68</v>
      </c>
      <c r="B85" s="79" t="s">
        <v>182</v>
      </c>
      <c r="C85" s="82"/>
      <c r="D85" s="15"/>
      <c r="E85" s="15"/>
      <c r="F85" s="56" t="s">
        <v>183</v>
      </c>
      <c r="G85" s="13"/>
      <c r="H85" s="55" t="s">
        <v>25</v>
      </c>
      <c r="I85" s="14"/>
      <c r="J85" s="279"/>
      <c r="K85" s="280"/>
      <c r="L85" s="281"/>
    </row>
    <row r="86" spans="1:12" ht="14.5" x14ac:dyDescent="0.35">
      <c r="A86" s="63">
        <v>69</v>
      </c>
      <c r="B86" s="66" t="s">
        <v>139</v>
      </c>
      <c r="C86" s="71" t="s">
        <v>140</v>
      </c>
      <c r="D86" s="15"/>
      <c r="E86" s="15"/>
      <c r="F86" s="56" t="s">
        <v>141</v>
      </c>
      <c r="G86" s="13"/>
      <c r="H86" s="55" t="s">
        <v>19</v>
      </c>
      <c r="I86" s="14"/>
      <c r="J86" s="279"/>
      <c r="K86" s="280"/>
      <c r="L86" s="281"/>
    </row>
    <row r="87" spans="1:12" ht="14.5" x14ac:dyDescent="0.35">
      <c r="A87" s="64">
        <v>70</v>
      </c>
      <c r="B87" s="66" t="s">
        <v>142</v>
      </c>
      <c r="C87" s="71"/>
      <c r="D87" s="15"/>
      <c r="E87" s="15"/>
      <c r="F87" s="56" t="s">
        <v>143</v>
      </c>
      <c r="G87" s="13"/>
      <c r="H87" s="55" t="s">
        <v>28</v>
      </c>
      <c r="I87" s="14"/>
      <c r="J87" s="279"/>
      <c r="K87" s="280"/>
      <c r="L87" s="281"/>
    </row>
    <row r="88" spans="1:12" ht="14.5" x14ac:dyDescent="0.35">
      <c r="A88" s="63">
        <v>71</v>
      </c>
      <c r="B88" s="79" t="s">
        <v>184</v>
      </c>
      <c r="C88" s="82"/>
      <c r="D88" s="15"/>
      <c r="E88" s="15"/>
      <c r="F88" s="56" t="s">
        <v>185</v>
      </c>
      <c r="G88" s="13"/>
      <c r="H88" s="55"/>
      <c r="I88" s="14"/>
      <c r="J88" s="279"/>
      <c r="K88" s="280"/>
      <c r="L88" s="281"/>
    </row>
    <row r="89" spans="1:12" ht="14.5" x14ac:dyDescent="0.35">
      <c r="A89" s="64">
        <v>72</v>
      </c>
      <c r="B89" s="79" t="s">
        <v>186</v>
      </c>
      <c r="C89" s="82"/>
      <c r="D89" s="15"/>
      <c r="E89" s="15"/>
      <c r="F89" s="56" t="s">
        <v>187</v>
      </c>
      <c r="G89" s="13"/>
      <c r="H89" s="55" t="s">
        <v>25</v>
      </c>
      <c r="I89" s="14"/>
      <c r="J89" s="279"/>
      <c r="K89" s="280"/>
      <c r="L89" s="281"/>
    </row>
    <row r="90" spans="1:12" ht="14.5" x14ac:dyDescent="0.35">
      <c r="A90" s="63">
        <v>73</v>
      </c>
      <c r="B90" s="79" t="s">
        <v>188</v>
      </c>
      <c r="C90" s="82" t="s">
        <v>189</v>
      </c>
      <c r="D90" s="15"/>
      <c r="E90" s="15"/>
      <c r="F90" s="56" t="s">
        <v>190</v>
      </c>
      <c r="G90" s="13"/>
      <c r="H90" s="56" t="s">
        <v>191</v>
      </c>
      <c r="I90" s="13"/>
      <c r="J90" s="279"/>
      <c r="K90" s="280"/>
      <c r="L90" s="281"/>
    </row>
    <row r="91" spans="1:12" ht="14.5" x14ac:dyDescent="0.35">
      <c r="A91" s="64">
        <v>74</v>
      </c>
      <c r="B91" s="79" t="s">
        <v>192</v>
      </c>
      <c r="C91" s="82"/>
      <c r="D91" s="15"/>
      <c r="E91" s="15"/>
      <c r="F91" s="56" t="s">
        <v>31</v>
      </c>
      <c r="G91" s="13"/>
      <c r="H91" s="56" t="s">
        <v>193</v>
      </c>
      <c r="I91" s="13"/>
      <c r="J91" s="279"/>
      <c r="K91" s="280"/>
      <c r="L91" s="281"/>
    </row>
    <row r="92" spans="1:12" ht="14.5" x14ac:dyDescent="0.35">
      <c r="A92" s="63">
        <v>75</v>
      </c>
      <c r="B92" s="66" t="s">
        <v>144</v>
      </c>
      <c r="C92" s="70" t="s">
        <v>145</v>
      </c>
      <c r="D92" s="13"/>
      <c r="E92" s="13"/>
      <c r="F92" s="55" t="s">
        <v>31</v>
      </c>
      <c r="G92" s="13"/>
      <c r="H92" s="55" t="s">
        <v>146</v>
      </c>
      <c r="I92" s="13"/>
      <c r="J92" s="279"/>
      <c r="K92" s="280"/>
      <c r="L92" s="281"/>
    </row>
    <row r="93" spans="1:12" ht="14.5" x14ac:dyDescent="0.35">
      <c r="A93" s="64">
        <v>76</v>
      </c>
      <c r="B93" s="66" t="s">
        <v>147</v>
      </c>
      <c r="C93" s="71"/>
      <c r="D93" s="15"/>
      <c r="E93" s="15"/>
      <c r="F93" s="56" t="s">
        <v>22</v>
      </c>
      <c r="G93" s="13"/>
      <c r="H93" s="56" t="s">
        <v>137</v>
      </c>
      <c r="I93" s="13"/>
      <c r="J93" s="279"/>
      <c r="K93" s="280"/>
      <c r="L93" s="281"/>
    </row>
    <row r="94" spans="1:12" ht="14.5" x14ac:dyDescent="0.35">
      <c r="A94" s="65">
        <v>77</v>
      </c>
      <c r="B94" s="86" t="s">
        <v>194</v>
      </c>
      <c r="C94" s="87" t="s">
        <v>195</v>
      </c>
      <c r="D94" s="16"/>
      <c r="E94" s="17"/>
      <c r="F94" s="57" t="s">
        <v>64</v>
      </c>
      <c r="G94" s="18"/>
      <c r="H94" s="57" t="s">
        <v>196</v>
      </c>
      <c r="I94" s="18"/>
      <c r="J94" s="401"/>
      <c r="K94" s="402"/>
      <c r="L94" s="403"/>
    </row>
    <row r="95" spans="1:12" ht="14.5" x14ac:dyDescent="0.35">
      <c r="B95" s="19"/>
      <c r="C95" s="72"/>
    </row>
    <row r="96" spans="1:12" ht="15" customHeight="1" x14ac:dyDescent="0.35">
      <c r="A96" s="256" t="s">
        <v>197</v>
      </c>
      <c r="B96" s="257"/>
      <c r="C96" s="258"/>
      <c r="D96" s="282" t="s">
        <v>10</v>
      </c>
      <c r="E96" s="282" t="s">
        <v>11</v>
      </c>
      <c r="F96" s="284" t="s">
        <v>198</v>
      </c>
      <c r="G96" s="98" t="s">
        <v>13</v>
      </c>
      <c r="H96" s="377" t="s">
        <v>15</v>
      </c>
      <c r="I96" s="378"/>
      <c r="J96" s="378"/>
      <c r="K96" s="378"/>
      <c r="L96" s="379"/>
    </row>
    <row r="97" spans="1:12" ht="15" customHeight="1" x14ac:dyDescent="0.35">
      <c r="A97" s="259" t="s">
        <v>150</v>
      </c>
      <c r="B97" s="260"/>
      <c r="C97" s="261"/>
      <c r="D97" s="283"/>
      <c r="E97" s="283"/>
      <c r="F97" s="285"/>
      <c r="G97" s="27"/>
      <c r="H97" s="380"/>
      <c r="I97" s="381"/>
      <c r="J97" s="381"/>
      <c r="K97" s="381"/>
      <c r="L97" s="382"/>
    </row>
    <row r="98" spans="1:12" ht="14.5" x14ac:dyDescent="0.35">
      <c r="A98" s="94">
        <v>78</v>
      </c>
      <c r="B98" s="88" t="s">
        <v>199</v>
      </c>
      <c r="C98" s="89" t="s">
        <v>200</v>
      </c>
      <c r="D98" s="13"/>
      <c r="E98" s="13"/>
      <c r="F98" s="55" t="s">
        <v>106</v>
      </c>
      <c r="G98" s="13"/>
      <c r="H98" s="374"/>
      <c r="I98" s="375"/>
      <c r="J98" s="375"/>
      <c r="K98" s="375"/>
      <c r="L98" s="376"/>
    </row>
    <row r="99" spans="1:12" ht="14.5" x14ac:dyDescent="0.35">
      <c r="A99" s="95">
        <v>79</v>
      </c>
      <c r="B99" s="88" t="s">
        <v>201</v>
      </c>
      <c r="C99" s="90" t="s">
        <v>202</v>
      </c>
      <c r="D99" s="15"/>
      <c r="E99" s="15"/>
      <c r="F99" s="56" t="s">
        <v>106</v>
      </c>
      <c r="G99" s="13"/>
      <c r="H99" s="366"/>
      <c r="I99" s="367"/>
      <c r="J99" s="367"/>
      <c r="K99" s="367"/>
      <c r="L99" s="368"/>
    </row>
    <row r="100" spans="1:12" ht="14.5" x14ac:dyDescent="0.35">
      <c r="A100" s="94">
        <v>80</v>
      </c>
      <c r="B100" s="88" t="s">
        <v>203</v>
      </c>
      <c r="C100" s="90" t="s">
        <v>204</v>
      </c>
      <c r="D100" s="15"/>
      <c r="E100" s="15"/>
      <c r="F100" s="56" t="s">
        <v>106</v>
      </c>
      <c r="G100" s="13"/>
      <c r="H100" s="366"/>
      <c r="I100" s="367"/>
      <c r="J100" s="367"/>
      <c r="K100" s="367"/>
      <c r="L100" s="368"/>
    </row>
    <row r="101" spans="1:12" ht="14.5" x14ac:dyDescent="0.35">
      <c r="A101" s="95">
        <v>81</v>
      </c>
      <c r="B101" s="88" t="s">
        <v>205</v>
      </c>
      <c r="C101" s="90"/>
      <c r="D101" s="15"/>
      <c r="E101" s="15"/>
      <c r="F101" s="56" t="s">
        <v>110</v>
      </c>
      <c r="G101" s="13"/>
      <c r="H101" s="366"/>
      <c r="I101" s="367"/>
      <c r="J101" s="367"/>
      <c r="K101" s="367"/>
      <c r="L101" s="368"/>
    </row>
    <row r="102" spans="1:12" ht="14.5" x14ac:dyDescent="0.35">
      <c r="A102" s="94">
        <v>82</v>
      </c>
      <c r="B102" s="88" t="s">
        <v>206</v>
      </c>
      <c r="C102" s="90"/>
      <c r="D102" s="15"/>
      <c r="E102" s="15"/>
      <c r="F102" s="56" t="s">
        <v>110</v>
      </c>
      <c r="G102" s="13"/>
      <c r="H102" s="366"/>
      <c r="I102" s="367"/>
      <c r="J102" s="367"/>
      <c r="K102" s="367"/>
      <c r="L102" s="368"/>
    </row>
    <row r="103" spans="1:12" ht="14.5" x14ac:dyDescent="0.35">
      <c r="A103" s="95">
        <v>83</v>
      </c>
      <c r="B103" s="88" t="s">
        <v>207</v>
      </c>
      <c r="C103" s="90" t="s">
        <v>208</v>
      </c>
      <c r="D103" s="15"/>
      <c r="E103" s="15"/>
      <c r="F103" s="56" t="s">
        <v>110</v>
      </c>
      <c r="G103" s="13"/>
      <c r="H103" s="366"/>
      <c r="I103" s="367"/>
      <c r="J103" s="367"/>
      <c r="K103" s="367"/>
      <c r="L103" s="368"/>
    </row>
    <row r="104" spans="1:12" ht="14.5" x14ac:dyDescent="0.35">
      <c r="A104" s="94">
        <v>84</v>
      </c>
      <c r="B104" s="88" t="s">
        <v>209</v>
      </c>
      <c r="C104" s="90" t="s">
        <v>210</v>
      </c>
      <c r="D104" s="15"/>
      <c r="E104" s="15"/>
      <c r="F104" s="56" t="s">
        <v>113</v>
      </c>
      <c r="G104" s="13"/>
      <c r="H104" s="366"/>
      <c r="I104" s="367"/>
      <c r="J104" s="367"/>
      <c r="K104" s="367"/>
      <c r="L104" s="368"/>
    </row>
    <row r="105" spans="1:12" ht="14.5" x14ac:dyDescent="0.35">
      <c r="A105" s="95">
        <v>85</v>
      </c>
      <c r="B105" s="88" t="s">
        <v>211</v>
      </c>
      <c r="C105" s="90" t="s">
        <v>212</v>
      </c>
      <c r="D105" s="15"/>
      <c r="E105" s="15"/>
      <c r="F105" s="56" t="s">
        <v>113</v>
      </c>
      <c r="G105" s="13"/>
      <c r="H105" s="366"/>
      <c r="I105" s="367"/>
      <c r="J105" s="367"/>
      <c r="K105" s="367"/>
      <c r="L105" s="368"/>
    </row>
    <row r="106" spans="1:12" ht="14.5" x14ac:dyDescent="0.35">
      <c r="A106" s="94">
        <v>86</v>
      </c>
      <c r="B106" s="88" t="s">
        <v>213</v>
      </c>
      <c r="C106" s="90"/>
      <c r="D106" s="15"/>
      <c r="E106" s="15"/>
      <c r="F106" s="56" t="s">
        <v>113</v>
      </c>
      <c r="G106" s="13"/>
      <c r="H106" s="366"/>
      <c r="I106" s="367"/>
      <c r="J106" s="367"/>
      <c r="K106" s="367"/>
      <c r="L106" s="368"/>
    </row>
    <row r="107" spans="1:12" ht="14.5" x14ac:dyDescent="0.35">
      <c r="A107" s="95">
        <v>87</v>
      </c>
      <c r="B107" s="88" t="s">
        <v>214</v>
      </c>
      <c r="C107" s="90"/>
      <c r="D107" s="15"/>
      <c r="E107" s="15"/>
      <c r="F107" s="56" t="s">
        <v>117</v>
      </c>
      <c r="G107" s="13"/>
      <c r="H107" s="366"/>
      <c r="I107" s="367"/>
      <c r="J107" s="367"/>
      <c r="K107" s="367"/>
      <c r="L107" s="368"/>
    </row>
    <row r="108" spans="1:12" ht="14.5" x14ac:dyDescent="0.35">
      <c r="A108" s="94">
        <v>88</v>
      </c>
      <c r="B108" s="88" t="s">
        <v>215</v>
      </c>
      <c r="C108" s="90"/>
      <c r="D108" s="15"/>
      <c r="E108" s="15"/>
      <c r="F108" s="56" t="s">
        <v>117</v>
      </c>
      <c r="G108" s="13"/>
      <c r="H108" s="366"/>
      <c r="I108" s="367"/>
      <c r="J108" s="367"/>
      <c r="K108" s="367"/>
      <c r="L108" s="368"/>
    </row>
    <row r="109" spans="1:12" ht="14.5" x14ac:dyDescent="0.35">
      <c r="A109" s="95">
        <v>89</v>
      </c>
      <c r="B109" s="88" t="s">
        <v>216</v>
      </c>
      <c r="C109" s="90" t="s">
        <v>217</v>
      </c>
      <c r="D109" s="15"/>
      <c r="E109" s="15"/>
      <c r="F109" s="56" t="s">
        <v>117</v>
      </c>
      <c r="G109" s="13"/>
      <c r="H109" s="366"/>
      <c r="I109" s="367"/>
      <c r="J109" s="367"/>
      <c r="K109" s="367"/>
      <c r="L109" s="368"/>
    </row>
    <row r="110" spans="1:12" ht="14.5" x14ac:dyDescent="0.35">
      <c r="A110" s="94">
        <v>90</v>
      </c>
      <c r="B110" s="88" t="s">
        <v>218</v>
      </c>
      <c r="C110" s="90" t="s">
        <v>219</v>
      </c>
      <c r="D110" s="21"/>
      <c r="E110" s="15"/>
      <c r="F110" s="56" t="s">
        <v>120</v>
      </c>
      <c r="G110" s="13"/>
      <c r="H110" s="366"/>
      <c r="I110" s="367"/>
      <c r="J110" s="367"/>
      <c r="K110" s="367"/>
      <c r="L110" s="368"/>
    </row>
    <row r="111" spans="1:12" ht="14.5" x14ac:dyDescent="0.35">
      <c r="A111" s="95">
        <v>91</v>
      </c>
      <c r="B111" s="88" t="s">
        <v>220</v>
      </c>
      <c r="C111" s="90" t="s">
        <v>221</v>
      </c>
      <c r="D111" s="15"/>
      <c r="E111" s="15"/>
      <c r="F111" s="56" t="s">
        <v>120</v>
      </c>
      <c r="G111" s="13"/>
      <c r="H111" s="366"/>
      <c r="I111" s="367"/>
      <c r="J111" s="367"/>
      <c r="K111" s="367"/>
      <c r="L111" s="368"/>
    </row>
    <row r="112" spans="1:12" ht="14.5" x14ac:dyDescent="0.35">
      <c r="A112" s="96">
        <v>92</v>
      </c>
      <c r="B112" s="91" t="s">
        <v>222</v>
      </c>
      <c r="C112" s="92"/>
      <c r="D112" s="17"/>
      <c r="E112" s="17"/>
      <c r="F112" s="57" t="s">
        <v>120</v>
      </c>
      <c r="G112" s="18"/>
      <c r="H112" s="371"/>
      <c r="I112" s="372"/>
      <c r="J112" s="372"/>
      <c r="K112" s="372"/>
      <c r="L112" s="373"/>
    </row>
    <row r="113" spans="1:1" ht="14.5" x14ac:dyDescent="0.35">
      <c r="A113" s="20"/>
    </row>
  </sheetData>
  <sheetProtection algorithmName="SHA-512" hashValue="CxotMjXZcdJ2i+GUxjtPp1DwcRGZnYxcw7VG8WjgWtozy10xk+U9jqqnZ68+QWEcrYz8xJGoj+Mj43FbIU1GnQ==" saltValue="drFyhkHCzhOjMuRQHjz39w==" spinCount="100000" sheet="1" formatCells="0" formatColumns="0" formatRows="0" selectLockedCells="1"/>
  <protectedRanges>
    <protectedRange algorithmName="SHA-512" hashValue="zW6Sj0FVZNscemu6PB8tWH/TWQ1doGlSAcgzVLfyrShgGAtJbYRyQ2mpP6we9ldiSaM2BSqe+0Mv4X0YEucMZw==" saltValue="17jr/2rvz+W1NHvPP9oxFQ==" spinCount="100000" sqref="N41:N42 T44:T49 N25:T39 O41:U41 O47:P50 N48:N50 U39 V29 N4 O5:T9 N6:N9 Q20:T23 N13 O14:T19 N15:N18" name="Tabellen"/>
  </protectedRanges>
  <mergeCells count="136">
    <mergeCell ref="H105:L105"/>
    <mergeCell ref="J85:L85"/>
    <mergeCell ref="H98:L98"/>
    <mergeCell ref="J83:L83"/>
    <mergeCell ref="H96:L97"/>
    <mergeCell ref="J93:L93"/>
    <mergeCell ref="N13:T15"/>
    <mergeCell ref="N16:T16"/>
    <mergeCell ref="N17:T17"/>
    <mergeCell ref="N18:T18"/>
    <mergeCell ref="J91:L91"/>
    <mergeCell ref="J75:L75"/>
    <mergeCell ref="J27:L27"/>
    <mergeCell ref="J94:L94"/>
    <mergeCell ref="N20:P20"/>
    <mergeCell ref="N21:O21"/>
    <mergeCell ref="N22:O22"/>
    <mergeCell ref="N23:O23"/>
    <mergeCell ref="H13:H14"/>
    <mergeCell ref="J33:L33"/>
    <mergeCell ref="J34:L34"/>
    <mergeCell ref="J35:L35"/>
    <mergeCell ref="J36:L36"/>
    <mergeCell ref="J18:L18"/>
    <mergeCell ref="A1:L3"/>
    <mergeCell ref="H112:L112"/>
    <mergeCell ref="J38:L38"/>
    <mergeCell ref="J43:L43"/>
    <mergeCell ref="J32:L32"/>
    <mergeCell ref="J21:L21"/>
    <mergeCell ref="J39:L39"/>
    <mergeCell ref="J40:L40"/>
    <mergeCell ref="J41:L41"/>
    <mergeCell ref="J48:L48"/>
    <mergeCell ref="J49:L49"/>
    <mergeCell ref="J50:L50"/>
    <mergeCell ref="J51:L51"/>
    <mergeCell ref="J52:L52"/>
    <mergeCell ref="J53:L53"/>
    <mergeCell ref="J54:L54"/>
    <mergeCell ref="J55:L55"/>
    <mergeCell ref="H104:L104"/>
    <mergeCell ref="J42:L42"/>
    <mergeCell ref="J30:L30"/>
    <mergeCell ref="J31:L31"/>
    <mergeCell ref="J28:L28"/>
    <mergeCell ref="J29:L29"/>
    <mergeCell ref="J26:L26"/>
    <mergeCell ref="H108:L108"/>
    <mergeCell ref="H109:L109"/>
    <mergeCell ref="H110:L110"/>
    <mergeCell ref="H111:L111"/>
    <mergeCell ref="J76:L76"/>
    <mergeCell ref="J77:L77"/>
    <mergeCell ref="J78:L78"/>
    <mergeCell ref="J79:L79"/>
    <mergeCell ref="J80:L80"/>
    <mergeCell ref="J82:L82"/>
    <mergeCell ref="J86:L86"/>
    <mergeCell ref="J87:L87"/>
    <mergeCell ref="J84:L84"/>
    <mergeCell ref="H99:L99"/>
    <mergeCell ref="J92:L92"/>
    <mergeCell ref="H100:L100"/>
    <mergeCell ref="H101:L101"/>
    <mergeCell ref="H102:L102"/>
    <mergeCell ref="H103:L103"/>
    <mergeCell ref="J81:L81"/>
    <mergeCell ref="J89:L89"/>
    <mergeCell ref="J90:L90"/>
    <mergeCell ref="H106:L106"/>
    <mergeCell ref="H107:L107"/>
    <mergeCell ref="G5:L5"/>
    <mergeCell ref="D13:D14"/>
    <mergeCell ref="E13:E14"/>
    <mergeCell ref="F13:F14"/>
    <mergeCell ref="J13:L14"/>
    <mergeCell ref="J15:L15"/>
    <mergeCell ref="G6:L11"/>
    <mergeCell ref="J16:L16"/>
    <mergeCell ref="J17:L17"/>
    <mergeCell ref="J19:L19"/>
    <mergeCell ref="J20:L20"/>
    <mergeCell ref="J25:L25"/>
    <mergeCell ref="J22:L22"/>
    <mergeCell ref="J23:L23"/>
    <mergeCell ref="J24:L24"/>
    <mergeCell ref="A65:C65"/>
    <mergeCell ref="J73:L73"/>
    <mergeCell ref="J74:L74"/>
    <mergeCell ref="J61:L61"/>
    <mergeCell ref="J60:L60"/>
    <mergeCell ref="J69:L69"/>
    <mergeCell ref="J70:L70"/>
    <mergeCell ref="J71:L71"/>
    <mergeCell ref="J72:L72"/>
    <mergeCell ref="J62:L62"/>
    <mergeCell ref="J66:L66"/>
    <mergeCell ref="J67:L67"/>
    <mergeCell ref="J68:L68"/>
    <mergeCell ref="F64:F65"/>
    <mergeCell ref="H64:H65"/>
    <mergeCell ref="J64:L65"/>
    <mergeCell ref="A13:C13"/>
    <mergeCell ref="A14:C14"/>
    <mergeCell ref="A5:C5"/>
    <mergeCell ref="A6:C6"/>
    <mergeCell ref="A7:C7"/>
    <mergeCell ref="A8:C8"/>
    <mergeCell ref="A9:C9"/>
    <mergeCell ref="A11:C11"/>
    <mergeCell ref="A10:C10"/>
    <mergeCell ref="A96:C96"/>
    <mergeCell ref="A97:C97"/>
    <mergeCell ref="N25:T26"/>
    <mergeCell ref="N44:P46"/>
    <mergeCell ref="N48:P52"/>
    <mergeCell ref="N42:U42"/>
    <mergeCell ref="J88:L88"/>
    <mergeCell ref="D96:D97"/>
    <mergeCell ref="E96:E97"/>
    <mergeCell ref="F96:F97"/>
    <mergeCell ref="N40:U40"/>
    <mergeCell ref="N41:U41"/>
    <mergeCell ref="J37:L37"/>
    <mergeCell ref="J44:L44"/>
    <mergeCell ref="J45:L45"/>
    <mergeCell ref="J46:L46"/>
    <mergeCell ref="J47:L47"/>
    <mergeCell ref="J57:L57"/>
    <mergeCell ref="J58:L58"/>
    <mergeCell ref="J59:L59"/>
    <mergeCell ref="J56:L56"/>
    <mergeCell ref="E64:E65"/>
    <mergeCell ref="D64:D65"/>
    <mergeCell ref="A64:C64"/>
  </mergeCells>
  <conditionalFormatting sqref="G15:G62">
    <cfRule type="cellIs" dxfId="392" priority="282" operator="equal">
      <formula>0</formula>
    </cfRule>
    <cfRule type="containsBlanks" priority="281">
      <formula>LEN(TRIM(G15))=0</formula>
    </cfRule>
    <cfRule type="containsBlanks" dxfId="391" priority="280">
      <formula>LEN(TRIM(G15))=0</formula>
    </cfRule>
    <cfRule type="expression" dxfId="390" priority="279">
      <formula>""""""</formula>
    </cfRule>
    <cfRule type="cellIs" dxfId="389" priority="284" operator="equal">
      <formula>1</formula>
    </cfRule>
  </conditionalFormatting>
  <conditionalFormatting sqref="G52:G60">
    <cfRule type="cellIs" dxfId="388" priority="27" operator="equal">
      <formula>1</formula>
    </cfRule>
    <cfRule type="cellIs" dxfId="387" priority="28" operator="equal">
      <formula>2</formula>
    </cfRule>
  </conditionalFormatting>
  <conditionalFormatting sqref="G66:G80 I81 G82:G90 I90:I94">
    <cfRule type="cellIs" dxfId="386" priority="24" operator="equal">
      <formula>2</formula>
    </cfRule>
  </conditionalFormatting>
  <conditionalFormatting sqref="G66:G90">
    <cfRule type="cellIs" dxfId="385" priority="21" operator="equal">
      <formula>1</formula>
    </cfRule>
  </conditionalFormatting>
  <conditionalFormatting sqref="G66:G94">
    <cfRule type="cellIs" dxfId="384" priority="31" operator="equal">
      <formula>0</formula>
    </cfRule>
    <cfRule type="cellIs" dxfId="383" priority="91" operator="equal">
      <formula>1</formula>
    </cfRule>
    <cfRule type="containsBlanks" dxfId="382" priority="30">
      <formula>LEN(TRIM(G66))=0</formula>
    </cfRule>
  </conditionalFormatting>
  <conditionalFormatting sqref="G81">
    <cfRule type="cellIs" dxfId="381" priority="22" operator="equal">
      <formula>3</formula>
    </cfRule>
    <cfRule type="cellIs" dxfId="380" priority="20" operator="equal">
      <formula>2</formula>
    </cfRule>
  </conditionalFormatting>
  <conditionalFormatting sqref="G98:G112">
    <cfRule type="cellIs" dxfId="379" priority="88" operator="equal">
      <formula>1</formula>
    </cfRule>
    <cfRule type="cellIs" dxfId="378" priority="87" operator="equal">
      <formula>0</formula>
    </cfRule>
    <cfRule type="containsBlanks" dxfId="377" priority="86">
      <formula>LEN(TRIM(G98))=0</formula>
    </cfRule>
  </conditionalFormatting>
  <conditionalFormatting sqref="I15:I62">
    <cfRule type="cellIs" dxfId="376" priority="278" operator="equal">
      <formula>1</formula>
    </cfRule>
    <cfRule type="cellIs" dxfId="375" priority="277" operator="equal">
      <formula>0</formula>
    </cfRule>
    <cfRule type="containsBlanks" dxfId="374" priority="276">
      <formula>LEN(TRIM(I15))=0</formula>
    </cfRule>
  </conditionalFormatting>
  <conditionalFormatting sqref="I46 I61:I62">
    <cfRule type="cellIs" dxfId="373" priority="25" operator="equal">
      <formula>1</formula>
    </cfRule>
    <cfRule type="cellIs" dxfId="372" priority="26" operator="equal">
      <formula>2</formula>
    </cfRule>
  </conditionalFormatting>
  <conditionalFormatting sqref="I66:I94">
    <cfRule type="cellIs" dxfId="371" priority="68" operator="equal">
      <formula>1</formula>
    </cfRule>
    <cfRule type="containsBlanks" dxfId="370" priority="57">
      <formula>LEN(TRIM(I66))=0</formula>
    </cfRule>
    <cfRule type="cellIs" dxfId="369" priority="67" operator="equal">
      <formula>0</formula>
    </cfRule>
  </conditionalFormatting>
  <conditionalFormatting sqref="I81 I90:I94">
    <cfRule type="cellIs" dxfId="368" priority="23" operator="equal">
      <formula>1</formula>
    </cfRule>
  </conditionalFormatting>
  <conditionalFormatting sqref="I81">
    <cfRule type="cellIs" dxfId="367" priority="82" operator="equal">
      <formula>1</formula>
    </cfRule>
    <cfRule type="cellIs" dxfId="366" priority="81" operator="equal">
      <formula>0</formula>
    </cfRule>
    <cfRule type="containsBlanks" dxfId="365" priority="80">
      <formula>LEN(TRIM(I81))=0</formula>
    </cfRule>
  </conditionalFormatting>
  <conditionalFormatting sqref="I90:I94">
    <cfRule type="cellIs" dxfId="364" priority="84" operator="equal">
      <formula>0</formula>
    </cfRule>
    <cfRule type="cellIs" dxfId="363" priority="85" operator="equal">
      <formula>1</formula>
    </cfRule>
    <cfRule type="containsBlanks" dxfId="362" priority="83">
      <formula>LEN(TRIM(I90))=0</formula>
    </cfRule>
  </conditionalFormatting>
  <conditionalFormatting sqref="O30">
    <cfRule type="expression" dxfId="361" priority="222">
      <formula>AND($G$15="",$G$16="")</formula>
    </cfRule>
  </conditionalFormatting>
  <conditionalFormatting sqref="O31">
    <cfRule type="expression" dxfId="360" priority="209">
      <formula>AND($G$17="",$G$18="")</formula>
    </cfRule>
  </conditionalFormatting>
  <conditionalFormatting sqref="O33">
    <cfRule type="expression" dxfId="359" priority="195">
      <formula>AND($G$25="",$G$26="")</formula>
    </cfRule>
  </conditionalFormatting>
  <conditionalFormatting sqref="O36">
    <cfRule type="expression" dxfId="358" priority="138">
      <formula>AND($I$15="",$I$26="",$I$30="",$I$42="",$I$59="",$I$66="",$I$86="")</formula>
    </cfRule>
  </conditionalFormatting>
  <conditionalFormatting sqref="O37">
    <cfRule type="expression" dxfId="357" priority="125">
      <formula>AND($I$21="",$I$32="",$I$80="",$I$85="",$I$89="")</formula>
    </cfRule>
  </conditionalFormatting>
  <conditionalFormatting sqref="O38">
    <cfRule type="expression" dxfId="356" priority="120">
      <formula>AND($I$22="",$I$27="",$I$34="",$I$36="",$I$50="",$I$52="",$I$67="",$I$78="")</formula>
    </cfRule>
  </conditionalFormatting>
  <conditionalFormatting sqref="P30">
    <cfRule type="expression" dxfId="355" priority="215">
      <formula>AND($G$35="",$G$36="",$G$37="",$G$94="")</formula>
    </cfRule>
  </conditionalFormatting>
  <conditionalFormatting sqref="P31">
    <cfRule type="expression" dxfId="354" priority="159">
      <formula>AND($G$49="",$G$50="")</formula>
    </cfRule>
  </conditionalFormatting>
  <conditionalFormatting sqref="Q30">
    <cfRule type="expression" dxfId="353" priority="173">
      <formula>AND($G$38="",$G$39="",$G$40="",$G$41="")</formula>
    </cfRule>
  </conditionalFormatting>
  <conditionalFormatting sqref="Q31">
    <cfRule type="expression" dxfId="352" priority="192">
      <formula>AND($G$27="",$G$29="",$G$30="")</formula>
    </cfRule>
  </conditionalFormatting>
  <conditionalFormatting sqref="Q32">
    <cfRule type="expression" dxfId="351" priority="188">
      <formula>$G$28=""</formula>
    </cfRule>
  </conditionalFormatting>
  <conditionalFormatting sqref="Q33">
    <cfRule type="expression" dxfId="350" priority="181">
      <formula>AND($G$31="",$G$32="")</formula>
    </cfRule>
  </conditionalFormatting>
  <conditionalFormatting sqref="Q34">
    <cfRule type="expression" dxfId="349" priority="179">
      <formula>AND($G$33="",$G$34="")</formula>
    </cfRule>
  </conditionalFormatting>
  <conditionalFormatting sqref="Q36">
    <cfRule type="expression" dxfId="348" priority="116">
      <formula>AND($I$24="",$I$41="")</formula>
    </cfRule>
  </conditionalFormatting>
  <conditionalFormatting sqref="Q37">
    <cfRule type="expression" dxfId="347" priority="126">
      <formula>AND($I$20="",$I$23="",$I$40="",$I$48="",$I$49="",$I$72="")</formula>
    </cfRule>
  </conditionalFormatting>
  <conditionalFormatting sqref="Q38">
    <cfRule type="expression" dxfId="346" priority="101">
      <formula>AND($I$43="",$I$51="",$I$71="")</formula>
    </cfRule>
  </conditionalFormatting>
  <conditionalFormatting sqref="R30">
    <cfRule type="expression" dxfId="345" priority="206">
      <formula>AND($G$19="",$G$20="",$G$61="",$G$91="",$G$92="")</formula>
    </cfRule>
  </conditionalFormatting>
  <conditionalFormatting sqref="R31">
    <cfRule type="expression" dxfId="344" priority="202">
      <formula>AND($G$21="",$G$22="",$G$62="",$G$93="")</formula>
    </cfRule>
  </conditionalFormatting>
  <conditionalFormatting sqref="R36">
    <cfRule type="expression" dxfId="343" priority="100">
      <formula>AND($I$35="",$I$47="",$I$53="")</formula>
    </cfRule>
  </conditionalFormatting>
  <conditionalFormatting sqref="R37">
    <cfRule type="expression" dxfId="342" priority="14">
      <formula>AND($I$16="",$I$17="",$I$29="",$I$54="",$I$55="",$I$56="",$I$57="",$I$70="",$I$73="",$I$75="",$I$76="",$I$79="",$I$82="",$I$83="")</formula>
    </cfRule>
  </conditionalFormatting>
  <conditionalFormatting sqref="R38">
    <cfRule type="expression" dxfId="341" priority="131">
      <formula>AND($I$18="",$I$44="",$I$60="",$I$87="")</formula>
    </cfRule>
  </conditionalFormatting>
  <conditionalFormatting sqref="S31">
    <cfRule type="expression" dxfId="340" priority="161">
      <formula>AND($G$45="",$G$46="")</formula>
    </cfRule>
  </conditionalFormatting>
  <conditionalFormatting sqref="S34">
    <cfRule type="expression" dxfId="339" priority="160">
      <formula>AND($G$47="",$G$48="")</formula>
    </cfRule>
  </conditionalFormatting>
  <conditionalFormatting sqref="S37">
    <cfRule type="expression" dxfId="338" priority="13">
      <formula>AND($I$28="",$I$37="",$I$58="",$I$77="",$I$84="")</formula>
    </cfRule>
  </conditionalFormatting>
  <conditionalFormatting sqref="S39">
    <cfRule type="expression" dxfId="337" priority="9">
      <formula>AND($I$33="",$I$38="",$I$74="")</formula>
    </cfRule>
  </conditionalFormatting>
  <conditionalFormatting sqref="T30">
    <cfRule type="expression" dxfId="336" priority="167">
      <formula>AND($G$42="",$G$43="",$G$44="")</formula>
    </cfRule>
  </conditionalFormatting>
  <conditionalFormatting sqref="T32">
    <cfRule type="expression" dxfId="335" priority="199">
      <formula>AND($G$23="",$G$24="")</formula>
    </cfRule>
  </conditionalFormatting>
  <conditionalFormatting sqref="T45">
    <cfRule type="expression" dxfId="334" priority="71">
      <formula>AND($G$98="",$G$99="",$G$100="")</formula>
    </cfRule>
  </conditionalFormatting>
  <conditionalFormatting sqref="T46">
    <cfRule type="expression" dxfId="333" priority="50">
      <formula>AND($G$101="",$G$102="",$G$103="")</formula>
    </cfRule>
  </conditionalFormatting>
  <conditionalFormatting sqref="T47">
    <cfRule type="expression" dxfId="332" priority="43">
      <formula>AND($G$104="",$G$105="",$G$106="")</formula>
    </cfRule>
  </conditionalFormatting>
  <conditionalFormatting sqref="T48">
    <cfRule type="expression" dxfId="331" priority="38">
      <formula>AND($G$107="",$G$108="",$G$109="")</formula>
    </cfRule>
  </conditionalFormatting>
  <conditionalFormatting sqref="T49">
    <cfRule type="expression" dxfId="330" priority="33">
      <formula>AND($G$110="",$G$111="",$G$112="")</formula>
    </cfRule>
  </conditionalFormatting>
  <dataValidations count="6">
    <dataValidation type="list" allowBlank="1" showDropDown="1" showInputMessage="1" showErrorMessage="1" error="Je kan hier alleen een 1 (correct) of 0 (incorrect) waarde invoeren." sqref="G98:G112 G61:G62 I40:I44 I89 I47:I60 G91:G94 I66:I67 I69:I80 I82:I87 I15:I18 I20:I24 I26:I30 I32:I38 G15:G50" xr:uid="{A81361F1-4CFD-4B1C-91E9-7439E8AAEB8B}">
      <formula1>"1,0"</formula1>
    </dataValidation>
    <dataValidation type="list" allowBlank="1" showDropDown="1" showInputMessage="1" showErrorMessage="1" error="Je kan hier alleen een 2 (twee consonanten correct), 1 (één consonant correct) of 0 (incorrect) waarde invoeren." sqref="G52:G60 I61:I62 I46 G66:G80 G82:G90 I81 I90:I94" xr:uid="{5E46D89C-3474-4AC6-A32F-D3F8328939EE}">
      <formula1>"2,1,0"</formula1>
    </dataValidation>
    <dataValidation type="list" allowBlank="1" showDropDown="1" showInputMessage="1" showErrorMessage="1" error="Je kan hier alleen een 3 (drie consonanten correct), 2 (twee consonanten correct), 1 (één consonant correct) of 0 (incorrect) waarde invoeren." sqref="G81" xr:uid="{90ABFAB7-EECA-4ED9-B73E-AF9507ED21DA}">
      <formula1>"3,2,1,0"</formula1>
    </dataValidation>
    <dataValidation type="custom" allowBlank="1" showInputMessage="1" showErrorMessage="1" error="Je kan hier geen waarde invoeren." sqref="I68" xr:uid="{44345668-4170-4452-BED7-1AF3D9C30D50}">
      <formula1>""""""</formula1>
    </dataValidation>
    <dataValidation type="list" allowBlank="1" showDropDown="1" showInputMessage="1" showErrorMessage="1" error="Je kan hier geen waarde invoeren." sqref="I88 I25 I31 I19 I39 I45" xr:uid="{D4BDFF69-D186-484C-BC0F-BD1A9B7C0EDA}">
      <mc:AlternateContent xmlns:x12ac="http://schemas.microsoft.com/office/spreadsheetml/2011/1/ac" xmlns:mc="http://schemas.openxmlformats.org/markup-compatibility/2006">
        <mc:Choice Requires="x12ac">
          <x12ac:list>""""""</x12ac:list>
        </mc:Choice>
        <mc:Fallback>
          <formula1>""""""</formula1>
        </mc:Fallback>
      </mc:AlternateContent>
    </dataValidation>
    <dataValidation type="list" allowBlank="1" showDropDown="1" showInputMessage="1" showErrorMessage="1" error="Je kan hier geen waarde invoeren." sqref="G51" xr:uid="{E3E3E79D-4FC7-410E-93C6-916361A3EA62}">
      <mc:AlternateContent xmlns:x12ac="http://schemas.microsoft.com/office/spreadsheetml/2011/1/ac" xmlns:mc="http://schemas.openxmlformats.org/markup-compatibility/2006">
        <mc:Choice Requires="x12ac">
          <x12ac:list>"""'"</x12ac:list>
        </mc:Choice>
        <mc:Fallback>
          <formula1>"""'"</formula1>
        </mc:Fallback>
      </mc:AlternateContent>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48" id="{42F23D77-63FA-4DAE-80C6-5B401325A61A}">
            <xm:f>'Tabel 2 en PCCR set AenB'!$B$2&lt;'Tabel 2 en PCCR set AenB'!$C$2</xm:f>
            <x14:dxf>
              <fill>
                <patternFill patternType="solid">
                  <bgColor rgb="FFFFE699"/>
                </patternFill>
              </fill>
            </x14:dxf>
          </x14:cfRule>
          <x14:cfRule type="expression" priority="249" id="{99F5BA1B-2278-427B-84B1-75968E42FB60}">
            <xm:f>'Tabel 2 en PCCR set AenB'!$B$2='Tabel 2 en PCCR set AenB'!$C$2</xm:f>
            <x14:dxf>
              <fill>
                <patternFill patternType="solid">
                  <bgColor rgb="FFC6EFCE"/>
                </patternFill>
              </fill>
            </x14:dxf>
          </x14:cfRule>
          <x14:cfRule type="expression" priority="245" id="{7A8ED94B-603B-40C7-8BEA-7F023DC57ADE}">
            <xm:f>'Tabel 2 en PCCR set AenB'!$B$2=0</xm:f>
            <x14:dxf>
              <fill>
                <patternFill patternType="solid">
                  <bgColor rgb="FFFFC7CE"/>
                </patternFill>
              </fill>
            </x14:dxf>
          </x14:cfRule>
          <xm:sqref>O30</xm:sqref>
        </x14:conditionalFormatting>
        <x14:conditionalFormatting xmlns:xm="http://schemas.microsoft.com/office/excel/2006/main">
          <x14:cfRule type="expression" priority="237" id="{C6CB3ABF-7230-430A-BF37-9BCEE9868594}">
            <xm:f>'Tabel 2 en PCCR set AenB'!$B$3='Tabel 2 en PCCR set AenB'!$C$3</xm:f>
            <x14:dxf>
              <fill>
                <patternFill patternType="solid">
                  <bgColor rgb="FFC6EFCE"/>
                </patternFill>
              </fill>
            </x14:dxf>
          </x14:cfRule>
          <x14:cfRule type="expression" priority="238" id="{82D950D2-C3B9-4233-8C51-62FA8D630270}">
            <xm:f>'Tabel 2 en PCCR set AenB'!$B$3=0</xm:f>
            <x14:dxf>
              <fill>
                <patternFill patternType="solid">
                  <bgColor rgb="FFFFC7CE"/>
                </patternFill>
              </fill>
            </x14:dxf>
          </x14:cfRule>
          <x14:cfRule type="expression" priority="239" id="{6AF9B1E6-7ABB-4FD0-9ACD-17EA90D463EE}">
            <xm:f>'Tabel 2 en PCCR set AenB'!$B$3&lt;'Tabel 2 en PCCR set AenB'!$C$3</xm:f>
            <x14:dxf>
              <fill>
                <patternFill patternType="solid">
                  <bgColor rgb="FFFFE699"/>
                </patternFill>
              </fill>
            </x14:dxf>
          </x14:cfRule>
          <xm:sqref>O31</xm:sqref>
        </x14:conditionalFormatting>
        <x14:conditionalFormatting xmlns:xm="http://schemas.microsoft.com/office/excel/2006/main">
          <x14:cfRule type="expression" priority="217" id="{B0362ABE-5B6A-4F67-A326-811D8A877288}">
            <xm:f>'Tabel 2 en PCCR set AenB'!$B$7='Tabel 2 en PCCR set AenB'!$C$7</xm:f>
            <x14:dxf>
              <fill>
                <patternFill patternType="solid">
                  <bgColor rgb="FFC6EFCE"/>
                </patternFill>
              </fill>
            </x14:dxf>
          </x14:cfRule>
          <x14:cfRule type="expression" priority="219" id="{4A437187-B1D9-40E5-A1DC-C2FA117DEB74}">
            <xm:f>'Tabel 2 en PCCR set AenB'!$B$7=0</xm:f>
            <x14:dxf>
              <fill>
                <patternFill patternType="solid">
                  <bgColor rgb="FFFFC7CE"/>
                </patternFill>
              </fill>
            </x14:dxf>
          </x14:cfRule>
          <x14:cfRule type="expression" priority="220" id="{628DB2E5-34D5-4C86-909F-F819D25852B9}">
            <xm:f>'Tabel 2 en PCCR set AenB'!$B$7&lt;'Tabel 2 en PCCR set AenB'!$C$7</xm:f>
            <x14:dxf>
              <fill>
                <patternFill patternType="solid">
                  <bgColor rgb="FFFFE699"/>
                </patternFill>
              </fill>
            </x14:dxf>
          </x14:cfRule>
          <xm:sqref>O33</xm:sqref>
        </x14:conditionalFormatting>
        <x14:conditionalFormatting xmlns:xm="http://schemas.microsoft.com/office/excel/2006/main">
          <x14:cfRule type="expression" priority="158" id="{7C6DC8B0-7DE6-4561-B40A-32C2E47036B4}">
            <xm:f>'Tabel 2 en PCCR set AenB'!$B$21&lt;'Tabel 2 en PCCR set AenB'!$C$21</xm:f>
            <x14:dxf>
              <fill>
                <patternFill patternType="solid">
                  <bgColor rgb="FFFFE699"/>
                </patternFill>
              </fill>
            </x14:dxf>
          </x14:cfRule>
          <x14:cfRule type="expression" priority="157" id="{F4C7FDA3-B671-46D4-989A-F7959ECB5E8E}">
            <xm:f>'Tabel 2 en PCCR set AenB'!$B$21=0</xm:f>
            <x14:dxf>
              <fill>
                <patternFill patternType="solid">
                  <bgColor rgb="FFFFC7CE"/>
                </patternFill>
              </fill>
            </x14:dxf>
          </x14:cfRule>
          <x14:cfRule type="expression" priority="155" id="{8B8DFB50-6EF9-4E50-BE13-6CBBE68CD639}">
            <xm:f>'Tabel 2 en PCCR set AenB'!$B$21='Tabel 2 en PCCR set AenB'!$C$21</xm:f>
            <x14:dxf>
              <fill>
                <patternFill patternType="solid">
                  <bgColor rgb="FFC6EFCE"/>
                </patternFill>
              </fill>
            </x14:dxf>
          </x14:cfRule>
          <xm:sqref>O36</xm:sqref>
        </x14:conditionalFormatting>
        <x14:conditionalFormatting xmlns:xm="http://schemas.microsoft.com/office/excel/2006/main">
          <x14:cfRule type="expression" priority="137" id="{41E2D07B-36A6-4312-9C6A-43D550EA0642}">
            <xm:f>'Tabel 2 en PCCR set AenB'!$B$25&lt;'Tabel 2 en PCCR set AenB'!$C$25</xm:f>
            <x14:dxf>
              <fill>
                <patternFill patternType="solid">
                  <bgColor rgb="FFFFEB9C"/>
                </patternFill>
              </fill>
            </x14:dxf>
          </x14:cfRule>
          <x14:cfRule type="expression" priority="133" id="{285B18DC-CA6E-4255-B98A-FA9544814A7F}">
            <xm:f>'Tabel 2 en PCCR set AenB'!$B$25='Tabel 2 en PCCR set AenB'!$C$25</xm:f>
            <x14:dxf>
              <fill>
                <patternFill patternType="solid">
                  <bgColor rgb="FFC6EFCE"/>
                </patternFill>
              </fill>
            </x14:dxf>
          </x14:cfRule>
          <x14:cfRule type="expression" priority="136" id="{A7B70897-AF30-4FD9-833C-F41A1BF15897}">
            <xm:f>'Tabel 2 en PCCR set AenB'!$B$25=0</xm:f>
            <x14:dxf>
              <fill>
                <patternFill patternType="solid">
                  <bgColor rgb="FFFFC7CE"/>
                </patternFill>
              </fill>
            </x14:dxf>
          </x14:cfRule>
          <xm:sqref>O37</xm:sqref>
        </x14:conditionalFormatting>
        <x14:conditionalFormatting xmlns:xm="http://schemas.microsoft.com/office/excel/2006/main">
          <x14:cfRule type="expression" priority="129" id="{65C27261-3589-40D4-8B3A-33627FECF242}">
            <xm:f>'Tabel 2 en PCCR set AenB'!$B$26=0</xm:f>
            <x14:dxf>
              <fill>
                <patternFill patternType="solid">
                  <bgColor rgb="FFFFC7CE"/>
                </patternFill>
              </fill>
            </x14:dxf>
          </x14:cfRule>
          <x14:cfRule type="expression" priority="128" id="{ACE42557-656C-4F01-B31B-3A81D747A699}">
            <xm:f>'Tabel 2 en PCCR set AenB'!$B$26='Tabel 2 en PCCR set AenB'!$C$26</xm:f>
            <x14:dxf>
              <fill>
                <patternFill patternType="solid">
                  <bgColor rgb="FFC6EFCE"/>
                </patternFill>
              </fill>
            </x14:dxf>
          </x14:cfRule>
          <x14:cfRule type="expression" priority="130" id="{CD68C3AD-4641-4981-8F78-F2ABC7C5D027}">
            <xm:f>'Tabel 2 en PCCR set AenB'!$B$26&lt;'Tabel 2 en PCCR set AenB'!$C$26</xm:f>
            <x14:dxf>
              <fill>
                <patternFill patternType="solid">
                  <bgColor rgb="FFFFE699"/>
                </patternFill>
              </fill>
            </x14:dxf>
          </x14:cfRule>
          <xm:sqref>O38</xm:sqref>
        </x14:conditionalFormatting>
        <x14:conditionalFormatting xmlns:xm="http://schemas.microsoft.com/office/excel/2006/main">
          <x14:cfRule type="expression" priority="243" id="{8B58A436-5C1C-4D3A-B33C-33B2BEC05F31}">
            <xm:f>'Tabel 2 en PCCR set AenB'!$B$12='Tabel 2 en PCCR set AenB'!$C$12</xm:f>
            <x14:dxf>
              <fill>
                <patternFill patternType="solid">
                  <bgColor rgb="FFC6EFCE"/>
                </patternFill>
              </fill>
            </x14:dxf>
          </x14:cfRule>
          <x14:cfRule type="expression" priority="241" id="{F4B592B6-3D0E-4B64-B96A-84C5C44320BD}">
            <xm:f>'Tabel 2 en PCCR set AenB'!$B$12=0</xm:f>
            <x14:dxf>
              <fill>
                <patternFill patternType="solid">
                  <bgColor rgb="FFFFC7CE"/>
                </patternFill>
              </fill>
            </x14:dxf>
          </x14:cfRule>
          <x14:cfRule type="expression" priority="242" id="{55316F0F-DE43-4776-990E-03C3E76EDAFC}">
            <xm:f>'Tabel 2 en PCCR set AenB'!$B$12&lt;'Tabel 2 en PCCR set AenB'!$C$12</xm:f>
            <x14:dxf>
              <fill>
                <patternFill patternType="solid">
                  <bgColor rgb="FFFFE699"/>
                </patternFill>
              </fill>
            </x14:dxf>
          </x14:cfRule>
          <xm:sqref>P30</xm:sqref>
        </x14:conditionalFormatting>
        <x14:conditionalFormatting xmlns:xm="http://schemas.microsoft.com/office/excel/2006/main">
          <x14:cfRule type="expression" priority="166" id="{2A2E059D-7709-410B-882D-0359CD229B06}">
            <xm:f>'Tabel 2 en PCCR set AenB'!$B$17&lt;'Tabel 2 en PCCR set AenB'!$C$17</xm:f>
            <x14:dxf>
              <fill>
                <patternFill patternType="solid">
                  <bgColor rgb="FFFFE699"/>
                </patternFill>
              </fill>
            </x14:dxf>
          </x14:cfRule>
          <x14:cfRule type="expression" priority="163" id="{38AA4D27-2D72-4EF7-8A58-A29F728F9E73}">
            <xm:f>'Tabel 2 en PCCR set AenB'!$B$17='Tabel 2 en PCCR set AenB'!$C$17</xm:f>
            <x14:dxf>
              <fill>
                <patternFill patternType="solid">
                  <bgColor rgb="FFC6EFCE"/>
                </patternFill>
              </fill>
            </x14:dxf>
          </x14:cfRule>
          <x14:cfRule type="expression" priority="165" id="{02557EBF-8F0C-4762-AA13-74574180FECD}">
            <xm:f>'Tabel 2 en PCCR set AenB'!$B$17=0</xm:f>
            <x14:dxf>
              <fill>
                <patternFill patternType="solid">
                  <bgColor rgb="FFFFC7CE"/>
                </patternFill>
              </fill>
            </x14:dxf>
          </x14:cfRule>
          <xm:sqref>P31</xm:sqref>
        </x14:conditionalFormatting>
        <x14:conditionalFormatting xmlns:xm="http://schemas.microsoft.com/office/excel/2006/main">
          <x14:cfRule type="expression" priority="191" id="{2AC79C90-910A-43DD-A039-77EE7459DA34}">
            <xm:f>'Tabel 2 en PCCR set AenB'!$B$13&lt;'Tabel 2 en PCCR set AenB'!$C$13</xm:f>
            <x14:dxf>
              <fill>
                <patternFill patternType="solid">
                  <bgColor rgb="FFFFE699"/>
                </patternFill>
              </fill>
            </x14:dxf>
          </x14:cfRule>
          <x14:cfRule type="expression" priority="190" id="{7B22B519-30A3-4141-BDD9-10BEDC699639}">
            <xm:f>'Tabel 2 en PCCR set AenB'!$B$13=0</xm:f>
            <x14:dxf>
              <fill>
                <patternFill patternType="solid">
                  <bgColor rgb="FFFFC7CE"/>
                </patternFill>
              </fill>
            </x14:dxf>
          </x14:cfRule>
          <x14:cfRule type="expression" priority="187" id="{36847913-57ED-475A-8BC3-ED2278FC2A35}">
            <xm:f>'Tabel 2 en PCCR set AenB'!$B$13='Tabel 2 en PCCR set AenB'!$C$13</xm:f>
            <x14:dxf>
              <fill>
                <patternFill patternType="solid">
                  <bgColor rgb="FFC6EFCE"/>
                </patternFill>
              </fill>
            </x14:dxf>
          </x14:cfRule>
          <xm:sqref>Q30</xm:sqref>
        </x14:conditionalFormatting>
        <x14:conditionalFormatting xmlns:xm="http://schemas.microsoft.com/office/excel/2006/main">
          <x14:cfRule type="expression" priority="211" id="{58C88694-3874-4D78-B244-4EAF91BCECB7}">
            <xm:f>'Tabel 2 en PCCR set AenB'!$B$8='Tabel 2 en PCCR set AenB'!$C$8</xm:f>
            <x14:dxf>
              <fill>
                <patternFill patternType="solid">
                  <bgColor rgb="FFC6EFCE"/>
                </patternFill>
              </fill>
            </x14:dxf>
          </x14:cfRule>
          <x14:cfRule type="expression" priority="214" id="{635D52A5-5274-42A0-B0D6-DACE19AF442D}">
            <xm:f>'Tabel 2 en PCCR set AenB'!$B$8&lt;'Tabel 2 en PCCR set AenB'!$C$8</xm:f>
            <x14:dxf>
              <fill>
                <patternFill patternType="solid">
                  <bgColor rgb="FFFFE699"/>
                </patternFill>
              </fill>
            </x14:dxf>
          </x14:cfRule>
          <x14:cfRule type="expression" priority="213" id="{04774258-9EEB-4F85-B077-B4B6BE0BBB86}">
            <xm:f>'Tabel 2 en PCCR set AenB'!$B$8=0</xm:f>
            <x14:dxf>
              <fill>
                <patternFill patternType="solid">
                  <bgColor rgb="FFFFC7CE"/>
                </patternFill>
              </fill>
            </x14:dxf>
          </x14:cfRule>
          <xm:sqref>Q31</xm:sqref>
        </x14:conditionalFormatting>
        <x14:conditionalFormatting xmlns:xm="http://schemas.microsoft.com/office/excel/2006/main">
          <x14:cfRule type="expression" priority="207" id="{65C5DFA3-3690-4B04-B1D7-9240708B439A}">
            <xm:f>'Tabel 2 en PCCR set AenB'!$B$9=1</xm:f>
            <x14:dxf>
              <fill>
                <patternFill patternType="solid">
                  <bgColor rgb="FFC6EFCE"/>
                </patternFill>
              </fill>
            </x14:dxf>
          </x14:cfRule>
          <x14:cfRule type="expression" priority="208" id="{BC199CDA-5CD3-4B69-8701-87F715862D00}">
            <xm:f>'Tabel 2 en PCCR set AenB'!$B$9=0</xm:f>
            <x14:dxf>
              <fill>
                <patternFill patternType="solid">
                  <bgColor rgb="FFFFC7CE"/>
                </patternFill>
              </fill>
            </x14:dxf>
          </x14:cfRule>
          <xm:sqref>Q32</xm:sqref>
        </x14:conditionalFormatting>
        <x14:conditionalFormatting xmlns:xm="http://schemas.microsoft.com/office/excel/2006/main">
          <x14:cfRule type="expression" priority="205" id="{35987D82-33E8-492A-A72B-E29F8C22A668}">
            <xm:f>'Tabel 2 en PCCR set AenB'!$B$10&lt;'Tabel 2 en PCCR set AenB'!$C$10</xm:f>
            <x14:dxf>
              <fill>
                <patternFill patternType="solid">
                  <bgColor rgb="FFFFE699"/>
                </patternFill>
              </fill>
            </x14:dxf>
          </x14:cfRule>
          <x14:cfRule type="expression" priority="201" id="{2A2BB85C-664E-423E-B7F9-96552C48F020}">
            <xm:f>'Tabel 2 en PCCR set AenB'!$B$10='Tabel 2 en PCCR set AenB'!$C$10</xm:f>
            <x14:dxf>
              <fill>
                <patternFill patternType="solid">
                  <bgColor rgb="FFC6EFCE"/>
                </patternFill>
              </fill>
            </x14:dxf>
          </x14:cfRule>
          <x14:cfRule type="expression" priority="204" id="{70E66CF7-184A-4976-9117-B1B01BBE0326}">
            <xm:f>'Tabel 2 en PCCR set AenB'!$B$10=0</xm:f>
            <x14:dxf>
              <fill>
                <patternFill patternType="solid">
                  <bgColor rgb="FFFFC7CE"/>
                </patternFill>
              </fill>
            </x14:dxf>
          </x14:cfRule>
          <xm:sqref>Q33</xm:sqref>
        </x14:conditionalFormatting>
        <x14:conditionalFormatting xmlns:xm="http://schemas.microsoft.com/office/excel/2006/main">
          <x14:cfRule type="expression" priority="194" id="{AA4E94D0-C3F1-48DB-AB15-755CFE76363B}">
            <xm:f>'Tabel 2 en PCCR set AenB'!$B$11='Tabel 2 en PCCR set AenB'!$C$11</xm:f>
            <x14:dxf>
              <fill>
                <patternFill patternType="solid">
                  <bgColor rgb="FFC6EFCE"/>
                </patternFill>
              </fill>
            </x14:dxf>
          </x14:cfRule>
          <x14:cfRule type="expression" priority="197" id="{DBDDE9F4-8ADF-452A-84D6-571E88C57E78}">
            <xm:f>'Tabel 2 en PCCR set AenB'!$B$11=0</xm:f>
            <x14:dxf>
              <fill>
                <patternFill patternType="solid">
                  <bgColor rgb="FFFFC7CE"/>
                </patternFill>
              </fill>
            </x14:dxf>
          </x14:cfRule>
          <x14:cfRule type="expression" priority="198" id="{53CBD615-3017-4BB8-92BA-A3F88513EB9F}">
            <xm:f>'Tabel 2 en PCCR set AenB'!$B$11&lt;'Tabel 2 en PCCR set AenB'!$C$11</xm:f>
            <x14:dxf>
              <fill>
                <patternFill patternType="solid">
                  <bgColor rgb="FFFFE699"/>
                </patternFill>
              </fill>
            </x14:dxf>
          </x14:cfRule>
          <xm:sqref>Q34</xm:sqref>
        </x14:conditionalFormatting>
        <x14:conditionalFormatting xmlns:xm="http://schemas.microsoft.com/office/excel/2006/main">
          <x14:cfRule type="expression" priority="122" id="{35A96691-CC58-4767-9CFC-678D7E5A0125}">
            <xm:f>'Tabel 2 en PCCR set AenB'!$B$27='Tabel 2 en PCCR set AenB'!$C$27</xm:f>
            <x14:dxf>
              <fill>
                <patternFill patternType="solid">
                  <bgColor rgb="FFC6EFCE"/>
                </patternFill>
              </fill>
            </x14:dxf>
          </x14:cfRule>
          <x14:cfRule type="expression" priority="124" id="{354FF482-FFEB-42F0-B43D-8A2B4F570811}">
            <xm:f>'Tabel 2 en PCCR set AenB'!$B$27&lt;'Tabel 2 en PCCR set AenB'!$C$27</xm:f>
            <x14:dxf>
              <fill>
                <patternFill patternType="solid">
                  <bgColor rgb="FFFFE699"/>
                </patternFill>
              </fill>
            </x14:dxf>
          </x14:cfRule>
          <x14:cfRule type="expression" priority="123" id="{EE0986F7-FCAA-4BEF-A826-B36320B728D0}">
            <xm:f>'Tabel 2 en PCCR set AenB'!$B$27=0</xm:f>
            <x14:dxf>
              <fill>
                <patternFill patternType="solid">
                  <bgColor rgb="FFFFC7CE"/>
                </patternFill>
              </fill>
            </x14:dxf>
          </x14:cfRule>
          <xm:sqref>Q36</xm:sqref>
        </x14:conditionalFormatting>
        <x14:conditionalFormatting xmlns:xm="http://schemas.microsoft.com/office/excel/2006/main">
          <x14:cfRule type="expression" priority="143" id="{5B5DD0E2-EF09-4702-AD8C-3FBCDA4B9CA7}">
            <xm:f>'Tabel 2 en PCCR set AenB'!$B$24&lt;'Tabel 2 en PCCR set AenB'!$C$24</xm:f>
            <x14:dxf>
              <fill>
                <patternFill patternType="solid">
                  <bgColor rgb="FFFFE699"/>
                </patternFill>
              </fill>
            </x14:dxf>
          </x14:cfRule>
          <x14:cfRule type="expression" priority="142" id="{A59D5672-E747-401B-BA7E-D643474CD170}">
            <xm:f>'Tabel 2 en PCCR set AenB'!$B$24=0</xm:f>
            <x14:dxf>
              <fill>
                <patternFill patternType="solid">
                  <bgColor rgb="FFFFC7CE"/>
                </patternFill>
              </fill>
            </x14:dxf>
          </x14:cfRule>
          <x14:cfRule type="expression" priority="140" id="{54BD764F-7481-4EDF-9733-EC7EC4B71D63}">
            <xm:f>'Tabel 2 en PCCR set AenB'!$B$24='Tabel 2 en PCCR set AenB'!$C$24</xm:f>
            <x14:dxf>
              <fill>
                <patternFill patternType="solid">
                  <bgColor rgb="FFC6EFCE"/>
                </patternFill>
              </fill>
            </x14:dxf>
          </x14:cfRule>
          <xm:sqref>Q37</xm:sqref>
        </x14:conditionalFormatting>
        <x14:conditionalFormatting xmlns:xm="http://schemas.microsoft.com/office/excel/2006/main">
          <x14:cfRule type="expression" priority="104" id="{7F254090-D5CD-42B0-B874-6E9AF62600F8}">
            <xm:f>'Tabel 2 en PCCR set AenB'!$B$31&lt;'Tabel 2 en PCCR set AenB'!$C$31</xm:f>
            <x14:dxf>
              <fill>
                <patternFill patternType="solid">
                  <bgColor rgb="FFFFE699"/>
                </patternFill>
              </fill>
            </x14:dxf>
          </x14:cfRule>
          <x14:cfRule type="expression" priority="102" id="{26C7284C-50AB-4482-B733-F9F6E513417E}">
            <xm:f>'Tabel 2 en PCCR set AenB'!$B$31=0</xm:f>
            <x14:dxf>
              <fill>
                <patternFill patternType="solid">
                  <bgColor rgb="FFFFC7CE"/>
                </patternFill>
              </fill>
            </x14:dxf>
          </x14:cfRule>
          <x14:cfRule type="expression" priority="114" id="{288D73B5-0BA7-4E01-9510-F2D85DCAC0A6}">
            <xm:f>'Tabel 2 en PCCR set AenB'!$B$31='Tabel 2 en PCCR set AenB'!$C$31</xm:f>
            <x14:dxf>
              <fill>
                <patternFill patternType="solid">
                  <bgColor rgb="FFC6EFCE"/>
                </patternFill>
              </fill>
            </x14:dxf>
          </x14:cfRule>
          <xm:sqref>Q38</xm:sqref>
        </x14:conditionalFormatting>
        <x14:conditionalFormatting xmlns:xm="http://schemas.microsoft.com/office/excel/2006/main">
          <x14:cfRule type="expression" priority="234" id="{CD0E09D8-8C5D-4F71-9168-661E58E05B12}">
            <xm:f>'Tabel 2 en PCCR set AenB'!$B$4&lt;'Tabel 2 en PCCR set AenB'!$C$4</xm:f>
            <x14:dxf>
              <fill>
                <patternFill patternType="solid">
                  <bgColor rgb="FFFFE699"/>
                </patternFill>
              </fill>
            </x14:dxf>
          </x14:cfRule>
          <x14:cfRule type="expression" priority="233" id="{1DA4537D-0EFA-4A94-AFD1-29D577268A2D}">
            <xm:f>'Tabel 2 en PCCR set AenB'!$B$4=0</xm:f>
            <x14:dxf>
              <fill>
                <patternFill patternType="solid">
                  <bgColor rgb="FFFFC7CE"/>
                </patternFill>
              </fill>
            </x14:dxf>
          </x14:cfRule>
          <x14:cfRule type="expression" priority="232" id="{DFEA67DD-19B8-413E-B761-C0EFD84F72C1}">
            <xm:f>'Tabel 2 en PCCR set AenB'!$B$4='Tabel 2 en PCCR set AenB'!$C$4</xm:f>
            <x14:dxf>
              <fill>
                <patternFill patternType="solid">
                  <bgColor rgb="FFC6EFCE"/>
                </patternFill>
              </fill>
            </x14:dxf>
          </x14:cfRule>
          <xm:sqref>R30</xm:sqref>
        </x14:conditionalFormatting>
        <x14:conditionalFormatting xmlns:xm="http://schemas.microsoft.com/office/excel/2006/main">
          <x14:cfRule type="expression" priority="231" id="{53FE3A25-0EFC-4914-8089-DD8F66AD4AA5}">
            <xm:f>'Tabel 2 en PCCR set AenB'!$B$5&lt;'Tabel 2 en PCCR set AenB'!$C$5</xm:f>
            <x14:dxf>
              <fill>
                <patternFill patternType="solid">
                  <bgColor rgb="FFFFE699"/>
                </patternFill>
              </fill>
            </x14:dxf>
          </x14:cfRule>
          <x14:cfRule type="expression" priority="230" id="{E52C0D65-2C95-4AE9-8CFA-B162E79C5A5A}">
            <xm:f>'Tabel 2 en PCCR set AenB'!$B$5=0</xm:f>
            <x14:dxf>
              <fill>
                <patternFill patternType="solid">
                  <bgColor rgb="FFFFC7CE"/>
                </patternFill>
              </fill>
            </x14:dxf>
          </x14:cfRule>
          <x14:cfRule type="expression" priority="228" id="{666DFF18-3573-4B37-B95C-4784CA2302D1}">
            <xm:f>'Tabel 2 en PCCR set AenB'!$B$5='Tabel 2 en PCCR set AenB'!$C$5</xm:f>
            <x14:dxf>
              <fill>
                <patternFill patternType="solid">
                  <bgColor rgb="FFC6EFCE"/>
                </patternFill>
              </fill>
            </x14:dxf>
          </x14:cfRule>
          <xm:sqref>R31</xm:sqref>
        </x14:conditionalFormatting>
        <x14:conditionalFormatting xmlns:xm="http://schemas.microsoft.com/office/excel/2006/main">
          <x14:cfRule type="expression" priority="108" id="{42338A9C-4E2B-4A45-AE74-7BC731AFD3B0}">
            <xm:f>'Tabel 2 en PCCR set AenB'!$B$30&lt;'Tabel 2 en PCCR set AenB'!$C$30</xm:f>
            <x14:dxf>
              <fill>
                <patternFill patternType="solid">
                  <bgColor rgb="FFFFE699"/>
                </patternFill>
              </fill>
            </x14:dxf>
          </x14:cfRule>
          <x14:cfRule type="expression" priority="107" id="{E0FF073A-19C4-4A10-91DD-997384404B9C}">
            <xm:f>'Tabel 2 en PCCR set AenB'!$B$30=0</xm:f>
            <x14:dxf>
              <fill>
                <patternFill patternType="solid">
                  <bgColor rgb="FFFFC7CE"/>
                </patternFill>
              </fill>
            </x14:dxf>
          </x14:cfRule>
          <x14:cfRule type="expression" priority="105" id="{FFD7629D-59DF-4853-BF1F-EDFDBE6B0421}">
            <xm:f>'Tabel 2 en PCCR set AenB'!$B$30='Tabel 2 en PCCR set AenB'!$C$30</xm:f>
            <x14:dxf>
              <fill>
                <patternFill patternType="solid">
                  <bgColor rgb="FFC6EFCE"/>
                </patternFill>
              </fill>
            </x14:dxf>
          </x14:cfRule>
          <xm:sqref>R36</xm:sqref>
        </x14:conditionalFormatting>
        <x14:conditionalFormatting xmlns:xm="http://schemas.microsoft.com/office/excel/2006/main">
          <x14:cfRule type="expression" priority="152" id="{1D95A928-53EC-4368-B2B3-8542DDA178C5}">
            <xm:f>'Tabel 2 en PCCR set AenB'!$B$22=0</xm:f>
            <x14:dxf>
              <fill>
                <patternFill patternType="solid">
                  <bgColor rgb="FFFFC7CE"/>
                </patternFill>
              </fill>
            </x14:dxf>
          </x14:cfRule>
          <x14:cfRule type="expression" priority="153" id="{897B3889-D31F-4BC9-A151-4B25A993B618}">
            <xm:f>'Tabel 2 en PCCR set AenB'!$B$22&lt;'Tabel 2 en PCCR set AenB'!$C$22</xm:f>
            <x14:dxf>
              <fill>
                <patternFill patternType="solid">
                  <bgColor rgb="FFFFE699"/>
                </patternFill>
              </fill>
            </x14:dxf>
          </x14:cfRule>
          <x14:cfRule type="expression" priority="150" id="{3132A3F7-E777-41DD-B6CA-1E6C5A75B5F3}">
            <xm:f>'Tabel 2 en PCCR set AenB'!$B$22='Tabel 2 en PCCR set AenB'!$C$22</xm:f>
            <x14:dxf>
              <fill>
                <patternFill patternType="solid">
                  <bgColor rgb="FFC6EFCE"/>
                </patternFill>
              </fill>
            </x14:dxf>
          </x14:cfRule>
          <xm:sqref>R37</xm:sqref>
        </x14:conditionalFormatting>
        <x14:conditionalFormatting xmlns:xm="http://schemas.microsoft.com/office/excel/2006/main">
          <x14:cfRule type="expression" priority="145" id="{8AFA7A43-26BA-4318-A2A8-A0C88514D21D}">
            <xm:f>'Tabel 2 en PCCR set AenB'!$B$23='Tabel 2 en PCCR set AenB'!$C$23</xm:f>
            <x14:dxf>
              <fill>
                <patternFill patternType="solid">
                  <bgColor rgb="FFC6EFCE"/>
                </patternFill>
              </fill>
            </x14:dxf>
          </x14:cfRule>
          <x14:cfRule type="expression" priority="147" id="{CDAB3638-EE16-4AA8-BE80-779DAC9872DF}">
            <xm:f>'Tabel 2 en PCCR set AenB'!$B$23=0</xm:f>
            <x14:dxf>
              <fill>
                <patternFill patternType="solid">
                  <bgColor rgb="FFFFC7CE"/>
                </patternFill>
              </fill>
            </x14:dxf>
          </x14:cfRule>
          <x14:cfRule type="expression" priority="148" id="{8AAB0D9D-8317-4102-8707-18C6DEEC1CE5}">
            <xm:f>'Tabel 2 en PCCR set AenB'!$B$23&lt;'Tabel 2 en PCCR set AenB'!$C$23</xm:f>
            <x14:dxf>
              <font>
                <color rgb="FF000000"/>
              </font>
              <fill>
                <patternFill patternType="solid">
                  <bgColor rgb="FFFFE699"/>
                </patternFill>
              </fill>
            </x14:dxf>
          </x14:cfRule>
          <xm:sqref>R38</xm:sqref>
        </x14:conditionalFormatting>
        <x14:conditionalFormatting xmlns:xm="http://schemas.microsoft.com/office/excel/2006/main">
          <x14:cfRule type="expression" priority="175" id="{AE6626B6-F85D-4498-8298-05C9D5F4030C}">
            <xm:f>'Tabel 2 en PCCR set AenB'!$B$15='Tabel 2 en PCCR set AenB'!$C$15</xm:f>
            <x14:dxf>
              <fill>
                <patternFill patternType="solid">
                  <bgColor rgb="FFC6EFCE"/>
                </patternFill>
              </fill>
            </x14:dxf>
          </x14:cfRule>
          <x14:cfRule type="expression" priority="177" id="{96F35BBE-B362-4015-A0A2-C71CE7BCCA4E}">
            <xm:f>'Tabel 2 en PCCR set AenB'!$B$15=0</xm:f>
            <x14:dxf>
              <fill>
                <patternFill patternType="solid">
                  <bgColor rgb="FFFFC7CE"/>
                </patternFill>
              </fill>
            </x14:dxf>
          </x14:cfRule>
          <x14:cfRule type="expression" priority="178" id="{E248B83A-D8C4-4403-B1C8-63910F2F221C}">
            <xm:f>'Tabel 2 en PCCR set AenB'!$B$15&lt;'Tabel 2 en PCCR set AenB'!$C$15</xm:f>
            <x14:dxf>
              <fill>
                <patternFill patternType="solid">
                  <bgColor rgb="FFFFE699"/>
                </patternFill>
              </fill>
            </x14:dxf>
          </x14:cfRule>
          <xm:sqref>S31</xm:sqref>
        </x14:conditionalFormatting>
        <x14:conditionalFormatting xmlns:xm="http://schemas.microsoft.com/office/excel/2006/main">
          <x14:cfRule type="expression" priority="169" id="{D27E00D1-60ED-4955-9746-C2F3D306CB4A}">
            <xm:f>'Tabel 2 en PCCR set AenB'!$B$16='Tabel 2 en PCCR set AenB'!$C$16</xm:f>
            <x14:dxf>
              <fill>
                <patternFill patternType="solid">
                  <bgColor rgb="FFC6EFCE"/>
                </patternFill>
              </fill>
            </x14:dxf>
          </x14:cfRule>
          <x14:cfRule type="expression" priority="171" id="{65A7A97D-BCC4-4E7E-B2F5-913363798D6A}">
            <xm:f>'Tabel 2 en PCCR set AenB'!$B$16=0</xm:f>
            <x14:dxf>
              <fill>
                <patternFill patternType="solid">
                  <bgColor rgb="FFFFC7CE"/>
                </patternFill>
              </fill>
            </x14:dxf>
          </x14:cfRule>
          <x14:cfRule type="expression" priority="172" id="{3BBB8779-BBCF-4BA7-9F29-95CCA9E38057}">
            <xm:f>'Tabel 2 en PCCR set AenB'!$B$16&lt;'Tabel 2 en PCCR set AenB'!$C$16</xm:f>
            <x14:dxf>
              <fill>
                <patternFill patternType="solid">
                  <bgColor rgb="FFFFE699"/>
                </patternFill>
              </fill>
            </x14:dxf>
          </x14:cfRule>
          <xm:sqref>S34</xm:sqref>
        </x14:conditionalFormatting>
        <x14:conditionalFormatting xmlns:xm="http://schemas.microsoft.com/office/excel/2006/main">
          <x14:cfRule type="expression" priority="18" id="{FC050F61-8236-43BF-B596-A4B067F84E02}">
            <xm:f>'Tabel 2 en PCCR set AenB'!$B$28&lt;'Tabel 2 en PCCR set AenB'!$C$28</xm:f>
            <x14:dxf>
              <font>
                <color auto="1"/>
              </font>
              <fill>
                <patternFill>
                  <bgColor rgb="FFFFEB9C"/>
                </patternFill>
              </fill>
            </x14:dxf>
          </x14:cfRule>
          <x14:cfRule type="expression" priority="17" id="{64772ED4-5CD1-474B-9FF7-B2DD1733F664}">
            <xm:f>'Tabel 2 en PCCR set AenB'!$B$28=0</xm:f>
            <x14:dxf>
              <font>
                <color auto="1"/>
              </font>
              <fill>
                <patternFill>
                  <bgColor rgb="FFFFC7CE"/>
                </patternFill>
              </fill>
            </x14:dxf>
          </x14:cfRule>
          <x14:cfRule type="expression" priority="16" id="{ED839B42-23E1-4872-8F35-8499EC2BA336}">
            <xm:f>'Tabel 2 en PCCR set AenB'!$B$28='Tabel 2 en PCCR set AenB'!$C$28</xm:f>
            <x14:dxf>
              <font>
                <color auto="1"/>
              </font>
              <fill>
                <patternFill>
                  <bgColor rgb="FFC6EFCE"/>
                </patternFill>
              </fill>
            </x14:dxf>
          </x14:cfRule>
          <xm:sqref>S37</xm:sqref>
        </x14:conditionalFormatting>
        <x14:conditionalFormatting xmlns:xm="http://schemas.microsoft.com/office/excel/2006/main">
          <x14:cfRule type="expression" priority="11" id="{FECCFA81-9FF7-4075-B04F-5FA00E6C69C0}">
            <xm:f>'Tabel 2 en PCCR set AenB'!$B$29&lt;'Tabel 2 en PCCR set AenB'!$C$29</xm:f>
            <x14:dxf>
              <font>
                <color auto="1"/>
              </font>
              <fill>
                <patternFill>
                  <bgColor rgb="FFFFEB9C"/>
                </patternFill>
              </fill>
            </x14:dxf>
          </x14:cfRule>
          <x14:cfRule type="expression" priority="12" id="{DA4CEB21-29E3-4E4E-9784-8A0409884DE1}">
            <xm:f>'Tabel 2 en PCCR set AenB'!$B$29='Tabel 2 en PCCR set AenB'!$C$29</xm:f>
            <x14:dxf>
              <font>
                <color auto="1"/>
              </font>
              <fill>
                <patternFill>
                  <bgColor rgb="FFC6EFCE"/>
                </patternFill>
              </fill>
            </x14:dxf>
          </x14:cfRule>
          <x14:cfRule type="expression" priority="10" id="{C4182906-B58D-4294-9500-64E1321BF3BD}">
            <xm:f>'Tabel 2 en PCCR set AenB'!$B$29=0</xm:f>
            <x14:dxf>
              <font>
                <color auto="1"/>
              </font>
              <fill>
                <patternFill>
                  <bgColor rgb="FFFFC7CE"/>
                </patternFill>
              </fill>
            </x14:dxf>
          </x14:cfRule>
          <xm:sqref>S39</xm:sqref>
        </x14:conditionalFormatting>
        <x14:conditionalFormatting xmlns:xm="http://schemas.microsoft.com/office/excel/2006/main">
          <x14:cfRule type="expression" priority="182" id="{05888FA6-07A2-4892-937A-689F38F5024E}">
            <xm:f>'Tabel 2 en PCCR set AenB'!$B$14='Tabel 2 en PCCR set AenB'!$C$14</xm:f>
            <x14:dxf>
              <fill>
                <patternFill patternType="solid">
                  <bgColor rgb="FFC6EFCE"/>
                </patternFill>
              </fill>
            </x14:dxf>
          </x14:cfRule>
          <x14:cfRule type="expression" priority="185" id="{0C8EF934-2D31-4C3B-917B-3F235663B1B6}">
            <xm:f>'Tabel 2 en PCCR set AenB'!$B$14&lt;'Tabel 2 en PCCR set AenB'!$C$14</xm:f>
            <x14:dxf>
              <fill>
                <patternFill patternType="solid">
                  <bgColor rgb="FFFFE699"/>
                </patternFill>
              </fill>
            </x14:dxf>
          </x14:cfRule>
          <x14:cfRule type="expression" priority="184" id="{92A4A73A-7EC8-49DE-AC86-B79B5225341A}">
            <xm:f>'Tabel 2 en PCCR set AenB'!$B$14=0</xm:f>
            <x14:dxf>
              <fill>
                <patternFill patternType="solid">
                  <bgColor rgb="FFFFC7CE"/>
                </patternFill>
              </fill>
            </x14:dxf>
          </x14:cfRule>
          <xm:sqref>T30</xm:sqref>
        </x14:conditionalFormatting>
        <x14:conditionalFormatting xmlns:xm="http://schemas.microsoft.com/office/excel/2006/main">
          <x14:cfRule type="expression" priority="226" id="{FDC7E4ED-2618-4216-B6B8-84053E4A84DB}">
            <xm:f>'Tabel 2 en PCCR set AenB'!$B$6&lt;'Tabel 2 en PCCR set AenB'!$C$6</xm:f>
            <x14:dxf>
              <fill>
                <patternFill patternType="solid">
                  <bgColor rgb="FFFFE699"/>
                </patternFill>
              </fill>
            </x14:dxf>
          </x14:cfRule>
          <x14:cfRule type="expression" priority="223" id="{032A480A-470B-488E-AF6E-FB6CC166E575}">
            <xm:f>'Tabel 2 en PCCR set AenB'!$B$6='Tabel 2 en PCCR set AenB'!$C$6</xm:f>
            <x14:dxf>
              <fill>
                <patternFill patternType="solid">
                  <bgColor rgb="FFC6EFCE"/>
                </patternFill>
              </fill>
            </x14:dxf>
          </x14:cfRule>
          <x14:cfRule type="expression" priority="225" id="{6EFEA514-0AC8-4DCB-B55E-C2145C240C07}">
            <xm:f>'Tabel 2 en PCCR set AenB'!$B$6=0</xm:f>
            <x14:dxf>
              <fill>
                <patternFill patternType="solid">
                  <bgColor rgb="FFFFC7CE"/>
                </patternFill>
              </fill>
            </x14:dxf>
          </x14:cfRule>
          <xm:sqref>T32</xm:sqref>
        </x14:conditionalFormatting>
        <x14:conditionalFormatting xmlns:xm="http://schemas.microsoft.com/office/excel/2006/main">
          <x14:cfRule type="expression" priority="72" id="{A5C037A7-F385-403C-9EC9-A8A4E9825FDC}">
            <xm:f>'Tabel 2 en PCCR set AenB'!$B$34=0</xm:f>
            <x14:dxf>
              <font>
                <color rgb="FF000000"/>
              </font>
              <fill>
                <patternFill>
                  <bgColor rgb="FFFFC7CE"/>
                </patternFill>
              </fill>
            </x14:dxf>
          </x14:cfRule>
          <x14:cfRule type="expression" priority="73" id="{5E4166A8-BCAC-4F5C-AEF7-98AD915A6F0D}">
            <xm:f>'Tabel 2 en PCCR set AenB'!$B$34&lt;'Tabel 2 en PCCR set AenB'!$C$34</xm:f>
            <x14:dxf>
              <font>
                <color rgb="FF000000"/>
              </font>
              <fill>
                <patternFill>
                  <bgColor rgb="FFFFEB9C"/>
                </patternFill>
              </fill>
            </x14:dxf>
          </x14:cfRule>
          <x14:cfRule type="expression" priority="74" id="{BBF74E47-F951-4FD3-9C7D-5CA9A94E90B9}">
            <xm:f>'Tabel 2 en PCCR set AenB'!$B$34='Tabel 2 en PCCR set AenB'!$C$34</xm:f>
            <x14:dxf>
              <font>
                <color rgb="FF000000"/>
              </font>
              <fill>
                <patternFill>
                  <bgColor rgb="FFC6EFCE"/>
                </patternFill>
              </fill>
            </x14:dxf>
          </x14:cfRule>
          <xm:sqref>T45</xm:sqref>
        </x14:conditionalFormatting>
        <x14:conditionalFormatting xmlns:xm="http://schemas.microsoft.com/office/excel/2006/main">
          <x14:cfRule type="expression" priority="54" id="{E6074AF1-8F85-4D1D-ADA0-838063A6A987}">
            <xm:f>'Tabel 2 en PCCR set AenB'!$B$35&lt;'Tabel 2 en PCCR set AenB'!$C$35</xm:f>
            <x14:dxf>
              <fill>
                <patternFill patternType="solid">
                  <bgColor rgb="FFFFEB9C"/>
                </patternFill>
              </fill>
            </x14:dxf>
          </x14:cfRule>
          <x14:cfRule type="expression" priority="51" id="{C2D457F8-9B23-4941-8ABA-203A7B96FC9E}">
            <xm:f>'Tabel 2 en PCCR set AenB'!$B$35='Tabel 2 en PCCR set AenB'!$C$35</xm:f>
            <x14:dxf>
              <font>
                <color rgb="FF000000"/>
              </font>
              <fill>
                <patternFill patternType="solid">
                  <bgColor rgb="FFC6EFCE"/>
                </patternFill>
              </fill>
            </x14:dxf>
          </x14:cfRule>
          <x14:cfRule type="expression" priority="53" id="{F14590DC-4A5B-4E7B-8571-525E6B8FD7C8}">
            <xm:f>'Tabel 2 en PCCR set AenB'!$B$35=0</xm:f>
            <x14:dxf>
              <font>
                <color rgb="FF000000"/>
              </font>
              <fill>
                <patternFill patternType="solid">
                  <bgColor rgb="FFFFC7CE"/>
                </patternFill>
              </fill>
            </x14:dxf>
          </x14:cfRule>
          <xm:sqref>T46</xm:sqref>
        </x14:conditionalFormatting>
        <x14:conditionalFormatting xmlns:xm="http://schemas.microsoft.com/office/excel/2006/main">
          <x14:cfRule type="expression" priority="47" id="{1672519A-84AA-44F9-A096-D9A5DF583190}">
            <xm:f>'Tabel 2 en PCCR set AenB'!$B$36&lt;'Tabel 2 en PCCR set AenB'!$C$36</xm:f>
            <x14:dxf>
              <font>
                <color rgb="FF000000"/>
              </font>
              <fill>
                <patternFill patternType="solid">
                  <bgColor rgb="FFFFEB9C"/>
                </patternFill>
              </fill>
            </x14:dxf>
          </x14:cfRule>
          <x14:cfRule type="expression" priority="46" id="{6FD63412-D4EA-4D6B-8CAA-3EA20781EE1B}">
            <xm:f>'Tabel 2 en PCCR set AenB'!$B$36=0</xm:f>
            <x14:dxf>
              <font>
                <color rgb="FF000000"/>
              </font>
              <fill>
                <patternFill patternType="solid">
                  <bgColor rgb="FFFFC7CE"/>
                </patternFill>
              </fill>
            </x14:dxf>
          </x14:cfRule>
          <x14:cfRule type="expression" priority="44" id="{8691F22E-DBB5-4D6C-A495-11E539515F2E}">
            <xm:f>'Tabel 2 en PCCR set AenB'!$B$36='Tabel 2 en PCCR set AenB'!$C$36</xm:f>
            <x14:dxf>
              <fill>
                <patternFill patternType="solid">
                  <bgColor rgb="FFC6EFCE"/>
                </patternFill>
              </fill>
            </x14:dxf>
          </x14:cfRule>
          <xm:sqref>T47</xm:sqref>
        </x14:conditionalFormatting>
        <x14:conditionalFormatting xmlns:xm="http://schemas.microsoft.com/office/excel/2006/main">
          <x14:cfRule type="expression" priority="41" id="{AB034040-1F85-45A5-A9F7-D564790EB431}">
            <xm:f>'Tabel 2 en PCCR set AenB'!$B$37&lt;'Tabel 2 en PCCR set AenB'!$C$37</xm:f>
            <x14:dxf>
              <font>
                <color rgb="FF000000"/>
              </font>
              <fill>
                <patternFill patternType="solid">
                  <bgColor rgb="FFFFEB9C"/>
                </patternFill>
              </fill>
            </x14:dxf>
          </x14:cfRule>
          <x14:cfRule type="expression" priority="40" id="{78C0C134-A67A-4951-AB82-3A5B76117ABD}">
            <xm:f>'Tabel 2 en PCCR set AenB'!$B$37=0</xm:f>
            <x14:dxf>
              <font>
                <color rgb="FF000000"/>
              </font>
              <fill>
                <patternFill patternType="solid">
                  <bgColor rgb="FFFFC7CE"/>
                </patternFill>
              </fill>
            </x14:dxf>
          </x14:cfRule>
          <x14:cfRule type="expression" priority="39" id="{D05148F3-85B3-4689-A8A1-796AAA78DE41}">
            <xm:f>'Tabel 2 en PCCR set AenB'!$B$37='Tabel 2 en PCCR set AenB'!$C$37</xm:f>
            <x14:dxf>
              <font>
                <color rgb="FF000000"/>
              </font>
              <fill>
                <patternFill patternType="solid">
                  <bgColor rgb="FFC6EFCE"/>
                </patternFill>
              </fill>
            </x14:dxf>
          </x14:cfRule>
          <xm:sqref>T48</xm:sqref>
        </x14:conditionalFormatting>
        <x14:conditionalFormatting xmlns:xm="http://schemas.microsoft.com/office/excel/2006/main">
          <x14:cfRule type="expression" priority="36" id="{8E8D69DF-FD3F-4F7D-970D-A790543D6C8E}">
            <xm:f>'Tabel 2 en PCCR set AenB'!$B$38&lt;'Tabel 2 en PCCR set AenB'!$C$38</xm:f>
            <x14:dxf>
              <font>
                <color rgb="FF000000"/>
              </font>
              <fill>
                <patternFill patternType="solid">
                  <bgColor rgb="FFFFEB9C"/>
                </patternFill>
              </fill>
            </x14:dxf>
          </x14:cfRule>
          <x14:cfRule type="expression" priority="35" id="{6E42CBF9-5DCD-4FAB-8848-0F3534CF5A25}">
            <xm:f>'Tabel 2 en PCCR set AenB'!$B$38=0</xm:f>
            <x14:dxf>
              <font>
                <color rgb="FF000000"/>
              </font>
              <fill>
                <patternFill patternType="solid">
                  <bgColor rgb="FFFFC7CE"/>
                </patternFill>
              </fill>
            </x14:dxf>
          </x14:cfRule>
          <x14:cfRule type="expression" priority="34" id="{C87A1177-8957-482D-8AD2-97DE5E3C3E54}">
            <xm:f>'Tabel 2 en PCCR set AenB'!$B$38='Tabel 2 en PCCR set AenB'!$C$38</xm:f>
            <x14:dxf>
              <font>
                <color rgb="FF000000"/>
              </font>
              <fill>
                <patternFill patternType="solid">
                  <bgColor rgb="FFC6EFCE"/>
                </patternFill>
              </fill>
            </x14:dxf>
          </x14:cfRule>
          <xm:sqref>T49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DC5B6-49BA-4FDD-849C-1C63375AF9F3}">
  <dimension ref="A1:L49"/>
  <sheetViews>
    <sheetView topLeftCell="A22" workbookViewId="0">
      <selection activeCell="E22" sqref="E22"/>
    </sheetView>
  </sheetViews>
  <sheetFormatPr defaultColWidth="8.54296875" defaultRowHeight="14.5" x14ac:dyDescent="0.35"/>
  <cols>
    <col min="1" max="1" width="56.54296875" style="1" customWidth="1"/>
    <col min="2" max="2" width="21.81640625" style="1" customWidth="1"/>
    <col min="3" max="3" width="16.81640625" style="1" customWidth="1"/>
    <col min="4" max="16384" width="8.54296875" style="1"/>
  </cols>
  <sheetData>
    <row r="1" spans="1:9" ht="30.75" customHeight="1" x14ac:dyDescent="0.35">
      <c r="A1" s="419" t="s">
        <v>223</v>
      </c>
      <c r="B1" s="420"/>
      <c r="C1" s="264" t="s">
        <v>224</v>
      </c>
      <c r="D1" s="167"/>
      <c r="E1" s="167"/>
      <c r="F1" s="167"/>
      <c r="G1" s="167"/>
      <c r="H1" s="167"/>
      <c r="I1" s="167"/>
    </row>
    <row r="2" spans="1:9" ht="14.5" customHeight="1" x14ac:dyDescent="0.35">
      <c r="A2" s="222" t="s">
        <v>225</v>
      </c>
      <c r="B2" s="223" t="s">
        <v>226</v>
      </c>
      <c r="C2" s="421"/>
    </row>
    <row r="3" spans="1:9" x14ac:dyDescent="0.35">
      <c r="A3" s="224" t="s">
        <v>227</v>
      </c>
      <c r="B3" s="99"/>
      <c r="C3" s="208"/>
    </row>
    <row r="4" spans="1:9" ht="15" x14ac:dyDescent="0.35">
      <c r="A4" s="225" t="s">
        <v>228</v>
      </c>
      <c r="B4" s="99" t="s">
        <v>106</v>
      </c>
      <c r="C4" s="208"/>
    </row>
    <row r="5" spans="1:9" ht="26.5" x14ac:dyDescent="0.35">
      <c r="A5" s="226" t="s">
        <v>229</v>
      </c>
      <c r="B5" s="165" t="s">
        <v>110</v>
      </c>
      <c r="C5" s="209"/>
    </row>
    <row r="6" spans="1:9" x14ac:dyDescent="0.35">
      <c r="A6" s="227" t="s">
        <v>230</v>
      </c>
      <c r="B6" s="228"/>
      <c r="C6" s="208"/>
    </row>
    <row r="7" spans="1:9" ht="15" x14ac:dyDescent="0.35">
      <c r="A7" s="45" t="s">
        <v>231</v>
      </c>
      <c r="B7" s="229" t="s">
        <v>232</v>
      </c>
      <c r="C7" s="210"/>
    </row>
    <row r="8" spans="1:9" x14ac:dyDescent="0.35">
      <c r="A8" s="230"/>
      <c r="B8" s="45" t="s">
        <v>233</v>
      </c>
      <c r="C8" s="209"/>
    </row>
    <row r="9" spans="1:9" ht="15" x14ac:dyDescent="0.35">
      <c r="A9" s="230"/>
      <c r="B9" s="45" t="s">
        <v>234</v>
      </c>
      <c r="C9" s="208"/>
    </row>
    <row r="10" spans="1:9" x14ac:dyDescent="0.35">
      <c r="A10" s="230"/>
      <c r="B10" s="45" t="s">
        <v>235</v>
      </c>
      <c r="C10" s="208"/>
    </row>
    <row r="11" spans="1:9" x14ac:dyDescent="0.35">
      <c r="A11" s="230"/>
      <c r="B11" s="45" t="s">
        <v>236</v>
      </c>
      <c r="C11" s="208"/>
    </row>
    <row r="12" spans="1:9" x14ac:dyDescent="0.35">
      <c r="A12" s="230"/>
      <c r="B12" s="45" t="s">
        <v>237</v>
      </c>
      <c r="C12" s="208"/>
    </row>
    <row r="13" spans="1:9" x14ac:dyDescent="0.35">
      <c r="A13" s="230"/>
      <c r="B13" s="45" t="s">
        <v>238</v>
      </c>
      <c r="C13" s="208"/>
    </row>
    <row r="14" spans="1:9" x14ac:dyDescent="0.35">
      <c r="A14" s="231"/>
      <c r="B14" s="232" t="s">
        <v>239</v>
      </c>
      <c r="C14" s="211"/>
    </row>
    <row r="15" spans="1:9" x14ac:dyDescent="0.35">
      <c r="A15" s="230" t="s">
        <v>240</v>
      </c>
      <c r="B15" s="233" t="s">
        <v>241</v>
      </c>
      <c r="C15" s="208"/>
    </row>
    <row r="16" spans="1:9" x14ac:dyDescent="0.35">
      <c r="A16" s="422" t="s">
        <v>242</v>
      </c>
      <c r="B16" s="233" t="s">
        <v>243</v>
      </c>
      <c r="C16" s="208"/>
    </row>
    <row r="17" spans="1:4" x14ac:dyDescent="0.35">
      <c r="A17" s="422"/>
      <c r="B17" s="233" t="s">
        <v>244</v>
      </c>
      <c r="C17" s="208"/>
    </row>
    <row r="18" spans="1:4" x14ac:dyDescent="0.35">
      <c r="A18" s="422"/>
      <c r="B18" s="233" t="s">
        <v>245</v>
      </c>
      <c r="C18" s="208"/>
    </row>
    <row r="19" spans="1:4" x14ac:dyDescent="0.35">
      <c r="A19" s="423"/>
      <c r="B19" s="233" t="s">
        <v>246</v>
      </c>
      <c r="C19" s="208"/>
    </row>
    <row r="20" spans="1:4" x14ac:dyDescent="0.35">
      <c r="A20" s="234" t="s">
        <v>247</v>
      </c>
      <c r="B20" s="235"/>
      <c r="C20" s="212"/>
      <c r="D20" s="213"/>
    </row>
    <row r="21" spans="1:4" ht="26" x14ac:dyDescent="0.35">
      <c r="A21" s="236" t="s">
        <v>248</v>
      </c>
      <c r="B21" s="237"/>
      <c r="C21" s="214"/>
      <c r="D21" s="213"/>
    </row>
    <row r="22" spans="1:4" ht="39" x14ac:dyDescent="0.35">
      <c r="A22" s="238" t="s">
        <v>249</v>
      </c>
      <c r="B22" s="239"/>
      <c r="C22" s="215"/>
    </row>
    <row r="23" spans="1:4" ht="15" x14ac:dyDescent="0.35">
      <c r="A23" s="227" t="s">
        <v>250</v>
      </c>
      <c r="B23" s="45"/>
      <c r="C23" s="216"/>
    </row>
    <row r="24" spans="1:4" x14ac:dyDescent="0.35">
      <c r="A24" s="240" t="s">
        <v>251</v>
      </c>
      <c r="B24" s="241" t="s">
        <v>252</v>
      </c>
      <c r="C24" s="208"/>
    </row>
    <row r="25" spans="1:4" x14ac:dyDescent="0.35">
      <c r="A25" s="242" t="s">
        <v>253</v>
      </c>
      <c r="B25" s="243" t="s">
        <v>254</v>
      </c>
      <c r="C25" s="211"/>
    </row>
    <row r="26" spans="1:4" x14ac:dyDescent="0.35">
      <c r="A26" s="230" t="s">
        <v>255</v>
      </c>
      <c r="B26" s="45" t="s">
        <v>256</v>
      </c>
      <c r="C26" s="208"/>
    </row>
    <row r="27" spans="1:4" x14ac:dyDescent="0.35">
      <c r="A27" s="230" t="s">
        <v>257</v>
      </c>
      <c r="B27" s="45" t="s">
        <v>258</v>
      </c>
      <c r="C27" s="208"/>
    </row>
    <row r="28" spans="1:4" x14ac:dyDescent="0.35">
      <c r="A28" s="230"/>
      <c r="B28" s="45" t="s">
        <v>259</v>
      </c>
      <c r="C28" s="208"/>
    </row>
    <row r="29" spans="1:4" x14ac:dyDescent="0.35">
      <c r="A29" s="244"/>
      <c r="B29" s="46" t="s">
        <v>233</v>
      </c>
      <c r="C29" s="217"/>
    </row>
    <row r="30" spans="1:4" x14ac:dyDescent="0.35">
      <c r="A30" s="245" t="s">
        <v>260</v>
      </c>
      <c r="B30" s="45"/>
      <c r="C30" s="208"/>
    </row>
    <row r="31" spans="1:4" ht="15" x14ac:dyDescent="0.35">
      <c r="A31" s="230" t="s">
        <v>231</v>
      </c>
      <c r="B31" s="102" t="s">
        <v>261</v>
      </c>
      <c r="C31" s="208"/>
    </row>
    <row r="32" spans="1:4" ht="15" x14ac:dyDescent="0.35">
      <c r="A32" s="422" t="s">
        <v>262</v>
      </c>
      <c r="B32" s="102" t="s">
        <v>263</v>
      </c>
      <c r="C32" s="208"/>
    </row>
    <row r="33" spans="1:12" x14ac:dyDescent="0.35">
      <c r="A33" s="422"/>
      <c r="B33" s="45" t="s">
        <v>264</v>
      </c>
      <c r="C33" s="208"/>
    </row>
    <row r="34" spans="1:12" ht="15" x14ac:dyDescent="0.35">
      <c r="A34" s="422"/>
      <c r="B34" s="102" t="s">
        <v>265</v>
      </c>
      <c r="C34" s="208"/>
    </row>
    <row r="35" spans="1:12" x14ac:dyDescent="0.35">
      <c r="A35" s="424"/>
      <c r="B35" s="246"/>
      <c r="C35" s="208"/>
    </row>
    <row r="36" spans="1:12" x14ac:dyDescent="0.35">
      <c r="A36" s="230" t="s">
        <v>240</v>
      </c>
      <c r="B36" s="233" t="s">
        <v>266</v>
      </c>
      <c r="C36" s="218"/>
    </row>
    <row r="37" spans="1:12" x14ac:dyDescent="0.35">
      <c r="A37" s="230"/>
      <c r="B37" s="233" t="s">
        <v>246</v>
      </c>
      <c r="C37" s="208"/>
    </row>
    <row r="38" spans="1:12" x14ac:dyDescent="0.35">
      <c r="A38" s="244"/>
      <c r="B38" s="247" t="s">
        <v>267</v>
      </c>
      <c r="C38" s="217"/>
    </row>
    <row r="39" spans="1:12" x14ac:dyDescent="0.35">
      <c r="A39" s="245" t="s">
        <v>268</v>
      </c>
      <c r="B39" s="45"/>
      <c r="C39" s="208"/>
    </row>
    <row r="40" spans="1:12" x14ac:dyDescent="0.35">
      <c r="A40" s="230"/>
      <c r="B40" s="45" t="s">
        <v>269</v>
      </c>
      <c r="C40" s="208"/>
    </row>
    <row r="41" spans="1:12" x14ac:dyDescent="0.35">
      <c r="A41" s="230"/>
      <c r="B41" s="233" t="s">
        <v>270</v>
      </c>
      <c r="C41" s="208"/>
    </row>
    <row r="42" spans="1:12" x14ac:dyDescent="0.35">
      <c r="A42" s="230"/>
      <c r="B42" s="102" t="s">
        <v>271</v>
      </c>
      <c r="C42" s="208"/>
    </row>
    <row r="43" spans="1:12" ht="16" customHeight="1" x14ac:dyDescent="0.35">
      <c r="A43" s="248"/>
      <c r="B43" s="249" t="s">
        <v>272</v>
      </c>
      <c r="C43" s="219"/>
    </row>
    <row r="44" spans="1:12" ht="14.5" customHeight="1" x14ac:dyDescent="0.35">
      <c r="A44" s="425" t="s">
        <v>273</v>
      </c>
      <c r="B44" s="426"/>
      <c r="C44" s="426"/>
      <c r="D44" s="426"/>
      <c r="E44" s="426"/>
      <c r="F44" s="426"/>
      <c r="G44" s="426"/>
      <c r="H44" s="426"/>
      <c r="I44" s="426"/>
      <c r="J44" s="426"/>
      <c r="K44" s="426"/>
      <c r="L44" s="220"/>
    </row>
    <row r="45" spans="1:12" ht="21.65" customHeight="1" x14ac:dyDescent="0.35">
      <c r="A45" s="415" t="s">
        <v>274</v>
      </c>
      <c r="B45" s="416"/>
      <c r="C45" s="416"/>
      <c r="D45" s="416"/>
      <c r="E45" s="416"/>
      <c r="F45" s="416"/>
      <c r="G45" s="416"/>
      <c r="H45" s="416"/>
      <c r="I45" s="416"/>
      <c r="J45" s="416"/>
      <c r="K45" s="416"/>
      <c r="L45" s="221"/>
    </row>
    <row r="46" spans="1:12" ht="14.5" customHeight="1" x14ac:dyDescent="0.35">
      <c r="A46" s="415" t="s">
        <v>275</v>
      </c>
      <c r="B46" s="416"/>
      <c r="C46" s="416"/>
      <c r="D46" s="416"/>
      <c r="E46" s="416"/>
      <c r="F46" s="416"/>
      <c r="G46" s="416"/>
      <c r="H46" s="416"/>
      <c r="I46" s="416"/>
      <c r="J46" s="416"/>
      <c r="K46" s="416"/>
    </row>
    <row r="47" spans="1:12" ht="23.5" customHeight="1" x14ac:dyDescent="0.35">
      <c r="A47" s="415" t="s">
        <v>276</v>
      </c>
      <c r="B47" s="416"/>
      <c r="C47" s="416"/>
      <c r="D47" s="416"/>
      <c r="E47" s="416"/>
      <c r="F47" s="416"/>
      <c r="G47" s="416"/>
      <c r="H47" s="416"/>
      <c r="I47" s="416"/>
      <c r="J47" s="416"/>
      <c r="K47" s="416"/>
    </row>
    <row r="48" spans="1:12" x14ac:dyDescent="0.35">
      <c r="A48" s="417" t="s">
        <v>277</v>
      </c>
      <c r="B48" s="418"/>
      <c r="C48" s="418"/>
      <c r="D48" s="418"/>
      <c r="E48" s="418"/>
      <c r="F48" s="418"/>
      <c r="G48" s="418"/>
      <c r="H48" s="418"/>
      <c r="I48" s="418"/>
      <c r="J48" s="418"/>
      <c r="K48" s="418"/>
    </row>
    <row r="49" spans="1:11" x14ac:dyDescent="0.35">
      <c r="A49" s="287" t="s">
        <v>278</v>
      </c>
      <c r="B49" s="287"/>
      <c r="C49" s="287"/>
      <c r="D49" s="287"/>
      <c r="E49" s="287"/>
      <c r="F49" s="287"/>
      <c r="G49" s="287"/>
      <c r="H49" s="287"/>
      <c r="I49" s="287"/>
      <c r="J49" s="287"/>
      <c r="K49" s="287"/>
    </row>
  </sheetData>
  <sheetProtection sheet="1" objects="1" scenarios="1"/>
  <protectedRanges>
    <protectedRange algorithmName="SHA-512" hashValue="zW6Sj0FVZNscemu6PB8tWH/TWQ1doGlSAcgzVLfyrShgGAtJbYRyQ2mpP6we9ldiSaM2BSqe+0Mv4X0YEucMZw==" saltValue="17jr/2rvz+W1NHvPP9oxFQ==" spinCount="100000" sqref="B8 B29" name="Tabellen_4"/>
    <protectedRange algorithmName="SHA-512" hashValue="zW6Sj0FVZNscemu6PB8tWH/TWQ1doGlSAcgzVLfyrShgGAtJbYRyQ2mpP6we9ldiSaM2BSqe+0Mv4X0YEucMZw==" saltValue="17jr/2rvz+W1NHvPP9oxFQ==" spinCount="100000" sqref="B9 B26" name="Tabellen_5"/>
    <protectedRange algorithmName="SHA-512" hashValue="zW6Sj0FVZNscemu6PB8tWH/TWQ1doGlSAcgzVLfyrShgGAtJbYRyQ2mpP6we9ldiSaM2BSqe+0Mv4X0YEucMZw==" saltValue="17jr/2rvz+W1NHvPP9oxFQ==" spinCount="100000" sqref="B10" name="Tabellen_6"/>
    <protectedRange algorithmName="SHA-512" hashValue="zW6Sj0FVZNscemu6PB8tWH/TWQ1doGlSAcgzVLfyrShgGAtJbYRyQ2mpP6we9ldiSaM2BSqe+0Mv4X0YEucMZw==" saltValue="17jr/2rvz+W1NHvPP9oxFQ==" spinCount="100000" sqref="B11" name="Tabellen_7"/>
    <protectedRange algorithmName="SHA-512" hashValue="zW6Sj0FVZNscemu6PB8tWH/TWQ1doGlSAcgzVLfyrShgGAtJbYRyQ2mpP6we9ldiSaM2BSqe+0Mv4X0YEucMZw==" saltValue="17jr/2rvz+W1NHvPP9oxFQ==" spinCount="100000" sqref="B12" name="Tabellen_8"/>
    <protectedRange algorithmName="SHA-512" hashValue="zW6Sj0FVZNscemu6PB8tWH/TWQ1doGlSAcgzVLfyrShgGAtJbYRyQ2mpP6we9ldiSaM2BSqe+0Mv4X0YEucMZw==" saltValue="17jr/2rvz+W1NHvPP9oxFQ==" spinCount="100000" sqref="B13" name="Tabellen_9"/>
    <protectedRange algorithmName="SHA-512" hashValue="zW6Sj0FVZNscemu6PB8tWH/TWQ1doGlSAcgzVLfyrShgGAtJbYRyQ2mpP6we9ldiSaM2BSqe+0Mv4X0YEucMZw==" saltValue="17jr/2rvz+W1NHvPP9oxFQ==" spinCount="100000" sqref="B14" name="Tabellen_10"/>
    <protectedRange algorithmName="SHA-512" hashValue="zW6Sj0FVZNscemu6PB8tWH/TWQ1doGlSAcgzVLfyrShgGAtJbYRyQ2mpP6we9ldiSaM2BSqe+0Mv4X0YEucMZw==" saltValue="17jr/2rvz+W1NHvPP9oxFQ==" spinCount="100000" sqref="B15" name="Tabellen_11"/>
    <protectedRange algorithmName="SHA-512" hashValue="zW6Sj0FVZNscemu6PB8tWH/TWQ1doGlSAcgzVLfyrShgGAtJbYRyQ2mpP6we9ldiSaM2BSqe+0Mv4X0YEucMZw==" saltValue="17jr/2rvz+W1NHvPP9oxFQ==" spinCount="100000" sqref="B16" name="Tabellen_12"/>
    <protectedRange algorithmName="SHA-512" hashValue="zW6Sj0FVZNscemu6PB8tWH/TWQ1doGlSAcgzVLfyrShgGAtJbYRyQ2mpP6we9ldiSaM2BSqe+0Mv4X0YEucMZw==" saltValue="17jr/2rvz+W1NHvPP9oxFQ==" spinCount="100000" sqref="B17" name="Tabellen_13"/>
    <protectedRange algorithmName="SHA-512" hashValue="zW6Sj0FVZNscemu6PB8tWH/TWQ1doGlSAcgzVLfyrShgGAtJbYRyQ2mpP6we9ldiSaM2BSqe+0Mv4X0YEucMZw==" saltValue="17jr/2rvz+W1NHvPP9oxFQ==" spinCount="100000" sqref="B18" name="Tabellen_14"/>
    <protectedRange algorithmName="SHA-512" hashValue="zW6Sj0FVZNscemu6PB8tWH/TWQ1doGlSAcgzVLfyrShgGAtJbYRyQ2mpP6we9ldiSaM2BSqe+0Mv4X0YEucMZw==" saltValue="17jr/2rvz+W1NHvPP9oxFQ==" spinCount="100000" sqref="B24" name="Tabellen_16"/>
    <protectedRange algorithmName="SHA-512" hashValue="zW6Sj0FVZNscemu6PB8tWH/TWQ1doGlSAcgzVLfyrShgGAtJbYRyQ2mpP6we9ldiSaM2BSqe+0Mv4X0YEucMZw==" saltValue="17jr/2rvz+W1NHvPP9oxFQ==" spinCount="100000" sqref="B25" name="Tabellen_17"/>
    <protectedRange algorithmName="SHA-512" hashValue="zW6Sj0FVZNscemu6PB8tWH/TWQ1doGlSAcgzVLfyrShgGAtJbYRyQ2mpP6we9ldiSaM2BSqe+0Mv4X0YEucMZw==" saltValue="17jr/2rvz+W1NHvPP9oxFQ==" spinCount="100000" sqref="B27" name="Tabellen_18"/>
    <protectedRange algorithmName="SHA-512" hashValue="zW6Sj0FVZNscemu6PB8tWH/TWQ1doGlSAcgzVLfyrShgGAtJbYRyQ2mpP6we9ldiSaM2BSqe+0Mv4X0YEucMZw==" saltValue="17jr/2rvz+W1NHvPP9oxFQ==" spinCount="100000" sqref="B31" name="Tabellen_19"/>
    <protectedRange algorithmName="SHA-512" hashValue="zW6Sj0FVZNscemu6PB8tWH/TWQ1doGlSAcgzVLfyrShgGAtJbYRyQ2mpP6we9ldiSaM2BSqe+0Mv4X0YEucMZw==" saltValue="17jr/2rvz+W1NHvPP9oxFQ==" spinCount="100000" sqref="B32" name="Tabellen_20"/>
    <protectedRange algorithmName="SHA-512" hashValue="zW6Sj0FVZNscemu6PB8tWH/TWQ1doGlSAcgzVLfyrShgGAtJbYRyQ2mpP6we9ldiSaM2BSqe+0Mv4X0YEucMZw==" saltValue="17jr/2rvz+W1NHvPP9oxFQ==" spinCount="100000" sqref="B34" name="Tabellen_21"/>
    <protectedRange algorithmName="SHA-512" hashValue="zW6Sj0FVZNscemu6PB8tWH/TWQ1doGlSAcgzVLfyrShgGAtJbYRyQ2mpP6we9ldiSaM2BSqe+0Mv4X0YEucMZw==" saltValue="17jr/2rvz+W1NHvPP9oxFQ==" spinCount="100000" sqref="B33" name="Tabellen_22"/>
    <protectedRange algorithmName="SHA-512" hashValue="zW6Sj0FVZNscemu6PB8tWH/TWQ1doGlSAcgzVLfyrShgGAtJbYRyQ2mpP6we9ldiSaM2BSqe+0Mv4X0YEucMZw==" saltValue="17jr/2rvz+W1NHvPP9oxFQ==" spinCount="100000" sqref="B36" name="Tabellen_23"/>
    <protectedRange algorithmName="SHA-512" hashValue="zW6Sj0FVZNscemu6PB8tWH/TWQ1doGlSAcgzVLfyrShgGAtJbYRyQ2mpP6we9ldiSaM2BSqe+0Mv4X0YEucMZw==" saltValue="17jr/2rvz+W1NHvPP9oxFQ==" spinCount="100000" sqref="B37" name="Tabellen_24"/>
    <protectedRange algorithmName="SHA-512" hashValue="zW6Sj0FVZNscemu6PB8tWH/TWQ1doGlSAcgzVLfyrShgGAtJbYRyQ2mpP6we9ldiSaM2BSqe+0Mv4X0YEucMZw==" saltValue="17jr/2rvz+W1NHvPP9oxFQ==" spinCount="100000" sqref="B38" name="Tabellen_25"/>
    <protectedRange algorithmName="SHA-512" hashValue="zW6Sj0FVZNscemu6PB8tWH/TWQ1doGlSAcgzVLfyrShgGAtJbYRyQ2mpP6we9ldiSaM2BSqe+0Mv4X0YEucMZw==" saltValue="17jr/2rvz+W1NHvPP9oxFQ==" spinCount="100000" sqref="B40" name="Tabellen_26"/>
    <protectedRange algorithmName="SHA-512" hashValue="zW6Sj0FVZNscemu6PB8tWH/TWQ1doGlSAcgzVLfyrShgGAtJbYRyQ2mpP6we9ldiSaM2BSqe+0Mv4X0YEucMZw==" saltValue="17jr/2rvz+W1NHvPP9oxFQ==" spinCount="100000" sqref="B41" name="Tabellen_27"/>
    <protectedRange algorithmName="SHA-512" hashValue="zW6Sj0FVZNscemu6PB8tWH/TWQ1doGlSAcgzVLfyrShgGAtJbYRyQ2mpP6we9ldiSaM2BSqe+0Mv4X0YEucMZw==" saltValue="17jr/2rvz+W1NHvPP9oxFQ==" spinCount="100000" sqref="B42" name="Tabellen_28"/>
    <protectedRange algorithmName="SHA-512" hashValue="zW6Sj0FVZNscemu6PB8tWH/TWQ1doGlSAcgzVLfyrShgGAtJbYRyQ2mpP6we9ldiSaM2BSqe+0Mv4X0YEucMZw==" saltValue="17jr/2rvz+W1NHvPP9oxFQ==" spinCount="100000" sqref="B43" name="Tabellen_29"/>
    <protectedRange algorithmName="SHA-512" hashValue="zW6Sj0FVZNscemu6PB8tWH/TWQ1doGlSAcgzVLfyrShgGAtJbYRyQ2mpP6we9ldiSaM2BSqe+0Mv4X0YEucMZw==" saltValue="17jr/2rvz+W1NHvPP9oxFQ==" spinCount="100000" sqref="C45:H45 A49:B49" name="Tabellen_30"/>
    <protectedRange algorithmName="SHA-512" hashValue="zW6Sj0FVZNscemu6PB8tWH/TWQ1doGlSAcgzVLfyrShgGAtJbYRyQ2mpP6we9ldiSaM2BSqe+0Mv4X0YEucMZw==" saltValue="17jr/2rvz+W1NHvPP9oxFQ==" spinCount="100000" sqref="B3" name="Tabellen_31"/>
    <protectedRange algorithmName="SHA-512" hashValue="zW6Sj0FVZNscemu6PB8tWH/TWQ1doGlSAcgzVLfyrShgGAtJbYRyQ2mpP6we9ldiSaM2BSqe+0Mv4X0YEucMZw==" saltValue="17jr/2rvz+W1NHvPP9oxFQ==" spinCount="100000" sqref="B4:B5" name="Tabellen_32"/>
    <protectedRange algorithmName="SHA-512" hashValue="zW6Sj0FVZNscemu6PB8tWH/TWQ1doGlSAcgzVLfyrShgGAtJbYRyQ2mpP6we9ldiSaM2BSqe+0Mv4X0YEucMZw==" saltValue="17jr/2rvz+W1NHvPP9oxFQ==" spinCount="100000" sqref="B19" name="Tabellen_1"/>
  </protectedRanges>
  <mergeCells count="10">
    <mergeCell ref="A45:K45"/>
    <mergeCell ref="A47:K47"/>
    <mergeCell ref="A48:K48"/>
    <mergeCell ref="A49:K49"/>
    <mergeCell ref="A1:B1"/>
    <mergeCell ref="C1:C2"/>
    <mergeCell ref="A16:A19"/>
    <mergeCell ref="A32:A35"/>
    <mergeCell ref="A44:K44"/>
    <mergeCell ref="A46:K46"/>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0" id="{8D12CBE5-A9CA-46D5-B24E-DDCFD54A3F51}">
            <xm:f>'Tabel 2 en PCCR set AenB'!$B$34=0</xm:f>
            <x14:dxf>
              <font>
                <color rgb="FF000000"/>
              </font>
              <fill>
                <patternFill>
                  <bgColor rgb="FFFFC7CE"/>
                </patternFill>
              </fill>
            </x14:dxf>
          </x14:cfRule>
          <x14:cfRule type="expression" priority="11" id="{C651F4D8-3319-4A7B-8EF8-AC17823E51D2}">
            <xm:f>'Tabel 2 en PCCR set AenB'!$B$34&lt;'Tabel 2 en PCCR set AenB'!$C$34</xm:f>
            <x14:dxf>
              <font>
                <color rgb="FF000000"/>
              </font>
              <fill>
                <patternFill>
                  <bgColor rgb="FFFFEB9C"/>
                </patternFill>
              </fill>
            </x14:dxf>
          </x14:cfRule>
          <x14:cfRule type="expression" priority="9" id="{97892388-CB76-4BAA-B38B-BBD8AB2B275E}">
            <xm:f>AND(Scoreformulier!$G$98="",Scoreformulier!$G$99="",Scoreformulier!$G$100="")</xm:f>
            <x14:dxf>
              <font>
                <color rgb="FF000000"/>
              </font>
              <fill>
                <patternFill patternType="solid">
                  <bgColor rgb="FFE4DCEB"/>
                </patternFill>
              </fill>
            </x14:dxf>
          </x14:cfRule>
          <x14:cfRule type="expression" priority="12" id="{72EE3DBA-F677-4E9A-BC46-A388B620E288}">
            <xm:f>'Tabel 2 en PCCR set AenB'!$B$34='Tabel 2 en PCCR set AenB'!$C$34</xm:f>
            <x14:dxf>
              <font>
                <color rgb="FF000000"/>
              </font>
              <fill>
                <patternFill>
                  <bgColor rgb="FFC6EFCE"/>
                </patternFill>
              </fill>
            </x14:dxf>
          </x14:cfRule>
          <xm:sqref>B3</xm:sqref>
        </x14:conditionalFormatting>
        <x14:conditionalFormatting xmlns:xm="http://schemas.microsoft.com/office/excel/2006/main">
          <x14:cfRule type="expression" priority="5" id="{FFBC2E71-BAF9-4673-9F23-F9F89476AD41}">
            <xm:f>AND(Scoreformulier!$G$101="",Scoreformulier!$G$102="",Scoreformulier!$G$103="")</xm:f>
            <x14:dxf>
              <fill>
                <patternFill patternType="solid">
                  <bgColor rgb="FFE4DCEB"/>
                </patternFill>
              </fill>
            </x14:dxf>
          </x14:cfRule>
          <x14:cfRule type="expression" priority="7" id="{EF458B9C-8020-4EA1-B951-7C095EBE73BD}">
            <xm:f>'Tabel 2 en PCCR set AenB'!$B$35=0</xm:f>
            <x14:dxf>
              <font>
                <color rgb="FF000000"/>
              </font>
              <fill>
                <patternFill patternType="solid">
                  <bgColor rgb="FFFFC7CE"/>
                </patternFill>
              </fill>
            </x14:dxf>
          </x14:cfRule>
          <x14:cfRule type="expression" priority="8" id="{70182257-0328-483B-8042-EA2350ED16C6}">
            <xm:f>'Tabel 2 en PCCR set AenB'!$B$35&lt;'Tabel 2 en PCCR set AenB'!$C$35</xm:f>
            <x14:dxf>
              <fill>
                <patternFill patternType="solid">
                  <bgColor rgb="FFFFEB9C"/>
                </patternFill>
              </fill>
            </x14:dxf>
          </x14:cfRule>
          <x14:cfRule type="expression" priority="6" id="{0873A9B0-6AD5-4FBF-BDA9-F76D75D0A695}">
            <xm:f>'Tabel 2 en PCCR set AenB'!$B$35='Tabel 2 en PCCR set AenB'!$C$35</xm:f>
            <x14:dxf>
              <font>
                <color rgb="FF000000"/>
              </font>
              <fill>
                <patternFill patternType="solid">
                  <bgColor rgb="FFC6EFCE"/>
                </patternFill>
              </fill>
            </x14:dxf>
          </x14:cfRule>
          <xm:sqref>B4:B5</xm:sqref>
        </x14:conditionalFormatting>
        <x14:conditionalFormatting xmlns:xm="http://schemas.microsoft.com/office/excel/2006/main">
          <x14:cfRule type="expression" priority="123" id="{01671786-4EDA-440D-B572-AD7C4E1DD0D5}">
            <xm:f>AND(Scoreformulier!$G$15="",Scoreformulier!$G$16="")</xm:f>
            <x14:dxf>
              <fill>
                <patternFill patternType="solid">
                  <bgColor rgb="FFE4DCEB"/>
                </patternFill>
              </fill>
            </x14:dxf>
          </x14:cfRule>
          <x14:cfRule type="expression" priority="126" id="{9521DADE-0BE3-4027-9D20-470001966C25}">
            <xm:f>'Tabel 2 en PCCR set AenB'!$B$2&lt;'Tabel 2 en PCCR set AenB'!$C$2</xm:f>
            <x14:dxf>
              <fill>
                <patternFill patternType="solid">
                  <bgColor rgb="FFFFE699"/>
                </patternFill>
              </fill>
            </x14:dxf>
          </x14:cfRule>
          <x14:cfRule type="expression" priority="125" id="{5ABDF194-0C47-4839-A76E-9F13F0C5AD04}">
            <xm:f>'Tabel 2 en PCCR set AenB'!$B$2=0</xm:f>
            <x14:dxf>
              <fill>
                <patternFill patternType="solid">
                  <bgColor rgb="FFFFC7CE"/>
                </patternFill>
              </fill>
            </x14:dxf>
          </x14:cfRule>
          <x14:cfRule type="expression" priority="124" id="{FE73A6C9-22F1-4FA6-8A7A-44B3725DF046}">
            <xm:f>'Tabel 2 en PCCR set AenB'!$B$2='Tabel 2 en PCCR set AenB'!$C$2</xm:f>
            <x14:dxf>
              <fill>
                <patternFill patternType="solid">
                  <bgColor rgb="FFC6EFCE"/>
                </patternFill>
              </fill>
            </x14:dxf>
          </x14:cfRule>
          <xm:sqref>B7</xm:sqref>
        </x14:conditionalFormatting>
        <x14:conditionalFormatting xmlns:xm="http://schemas.microsoft.com/office/excel/2006/main">
          <x14:cfRule type="expression" priority="120" id="{554152E4-73E0-4754-920C-48AEEB876931}">
            <xm:f>'Tabel 2 en PCCR set AenB'!$B$12=0</xm:f>
            <x14:dxf>
              <fill>
                <patternFill patternType="solid">
                  <bgColor rgb="FFFFC7CE"/>
                </patternFill>
              </fill>
            </x14:dxf>
          </x14:cfRule>
          <x14:cfRule type="expression" priority="122" id="{65F15FDD-C43F-4A2E-AA8B-49A169B4D7CF}">
            <xm:f>'Tabel 2 en PCCR set AenB'!$B$12='Tabel 2 en PCCR set AenB'!$C$12</xm:f>
            <x14:dxf>
              <fill>
                <patternFill patternType="solid">
                  <bgColor rgb="FFC6EFCE"/>
                </patternFill>
              </fill>
            </x14:dxf>
          </x14:cfRule>
          <x14:cfRule type="expression" priority="121" id="{6BE083D5-1F9F-47B5-95D8-9CD3C72C2AE4}">
            <xm:f>'Tabel 2 en PCCR set AenB'!$B$12&lt;'Tabel 2 en PCCR set AenB'!$C$12</xm:f>
            <x14:dxf>
              <fill>
                <patternFill patternType="solid">
                  <bgColor rgb="FFFFE699"/>
                </patternFill>
              </fill>
            </x14:dxf>
          </x14:cfRule>
          <x14:cfRule type="expression" priority="119" id="{CDC31631-1A95-4A9C-99DE-C041CD44E7DD}">
            <xm:f>AND(Scoreformulier!$G$35="",Scoreformulier!$G$36="",Scoreformulier!$G$37="",$G$94="")</xm:f>
            <x14:dxf>
              <fill>
                <patternFill patternType="solid">
                  <bgColor rgb="FFE4DCEB"/>
                </patternFill>
              </fill>
            </x14:dxf>
          </x14:cfRule>
          <xm:sqref>B8</xm:sqref>
        </x14:conditionalFormatting>
        <x14:conditionalFormatting xmlns:xm="http://schemas.microsoft.com/office/excel/2006/main">
          <x14:cfRule type="expression" priority="117" id="{AEF88E03-856C-468C-8C7E-DF201B88188B}">
            <xm:f>'Tabel 2 en PCCR set AenB'!$B$3=0</xm:f>
            <x14:dxf>
              <fill>
                <patternFill patternType="solid">
                  <bgColor rgb="FFFFC7CE"/>
                </patternFill>
              </fill>
            </x14:dxf>
          </x14:cfRule>
          <x14:cfRule type="expression" priority="116" id="{DFFFC395-3543-4D20-8020-0BBFB2C257AF}">
            <xm:f>'Tabel 2 en PCCR set AenB'!$B$3='Tabel 2 en PCCR set AenB'!$C$3</xm:f>
            <x14:dxf>
              <fill>
                <patternFill patternType="solid">
                  <bgColor rgb="FFC6EFCE"/>
                </patternFill>
              </fill>
            </x14:dxf>
          </x14:cfRule>
          <x14:cfRule type="expression" priority="115" id="{D3558DD2-E8DB-4E99-A939-D9972B0CCF5B}">
            <xm:f>AND(Scoreformulier!$G$17="",Scoreformulier!$G$18="")</xm:f>
            <x14:dxf>
              <fill>
                <patternFill patternType="solid">
                  <bgColor rgb="FFE4DCEB"/>
                </patternFill>
              </fill>
            </x14:dxf>
          </x14:cfRule>
          <x14:cfRule type="expression" priority="118" id="{3C8F510E-EEF7-4FAF-A168-4DEE6B2049C2}">
            <xm:f>'Tabel 2 en PCCR set AenB'!$B$3&lt;'Tabel 2 en PCCR set AenB'!$C$3</xm:f>
            <x14:dxf>
              <fill>
                <patternFill patternType="solid">
                  <bgColor rgb="FFFFE699"/>
                </patternFill>
              </fill>
            </x14:dxf>
          </x14:cfRule>
          <xm:sqref>B9</xm:sqref>
        </x14:conditionalFormatting>
        <x14:conditionalFormatting xmlns:xm="http://schemas.microsoft.com/office/excel/2006/main">
          <x14:cfRule type="expression" priority="114" id="{5A740D7C-882D-4AA1-B65F-62FAABEB3088}">
            <xm:f>'Tabel 2 en PCCR set AenB'!$B$4&lt;'Tabel 2 en PCCR set AenB'!$C$4</xm:f>
            <x14:dxf>
              <fill>
                <patternFill patternType="solid">
                  <bgColor rgb="FFFFE699"/>
                </patternFill>
              </fill>
            </x14:dxf>
          </x14:cfRule>
          <x14:cfRule type="expression" priority="113" id="{C6AE0EAD-28E2-439F-9B3B-F6C4777EE572}">
            <xm:f>'Tabel 2 en PCCR set AenB'!$B$4=0</xm:f>
            <x14:dxf>
              <fill>
                <patternFill patternType="solid">
                  <bgColor rgb="FFFFC7CE"/>
                </patternFill>
              </fill>
            </x14:dxf>
          </x14:cfRule>
          <x14:cfRule type="expression" priority="111" id="{C3EC624A-5ED2-403A-9540-F784D8677AAA}">
            <xm:f>AND(Scoreformulier!$G$19="",Scoreformulier!$G$20="",Scoreformulier!$G$61="",Scoreformulier!$G$91="",Scoreformulier!$G$92="")</xm:f>
            <x14:dxf>
              <fill>
                <patternFill patternType="solid">
                  <bgColor rgb="FFE4DCEB"/>
                </patternFill>
              </fill>
            </x14:dxf>
          </x14:cfRule>
          <x14:cfRule type="expression" priority="112" id="{18112A85-3A37-4402-ADA6-F8BAB82B07EF}">
            <xm:f>'Tabel 2 en PCCR set AenB'!$B$4='Tabel 2 en PCCR set AenB'!$C$4</xm:f>
            <x14:dxf>
              <fill>
                <patternFill patternType="solid">
                  <bgColor rgb="FFC6EFCE"/>
                </patternFill>
              </fill>
            </x14:dxf>
          </x14:cfRule>
          <xm:sqref>B10</xm:sqref>
        </x14:conditionalFormatting>
        <x14:conditionalFormatting xmlns:xm="http://schemas.microsoft.com/office/excel/2006/main">
          <x14:cfRule type="expression" priority="108" id="{1ED25F06-217E-4B40-8FD2-CF931B7DFA85}">
            <xm:f>'Tabel 2 en PCCR set AenB'!$B$5='Tabel 2 en PCCR set AenB'!$C$5</xm:f>
            <x14:dxf>
              <fill>
                <patternFill patternType="solid">
                  <bgColor rgb="FFC6EFCE"/>
                </patternFill>
              </fill>
            </x14:dxf>
          </x14:cfRule>
          <x14:cfRule type="expression" priority="110" id="{08632E7E-CAD1-4459-99F1-ED80D3D8977C}">
            <xm:f>'Tabel 2 en PCCR set AenB'!$B$5&lt;'Tabel 2 en PCCR set AenB'!$C$5</xm:f>
            <x14:dxf>
              <fill>
                <patternFill patternType="solid">
                  <bgColor rgb="FFFFE699"/>
                </patternFill>
              </fill>
            </x14:dxf>
          </x14:cfRule>
          <x14:cfRule type="expression" priority="109" id="{5C4DDCD0-7254-4258-A45A-FD9301FF96E2}">
            <xm:f>'Tabel 2 en PCCR set AenB'!$B$5=0</xm:f>
            <x14:dxf>
              <fill>
                <patternFill patternType="solid">
                  <bgColor rgb="FFFFC7CE"/>
                </patternFill>
              </fill>
            </x14:dxf>
          </x14:cfRule>
          <x14:cfRule type="expression" priority="107" id="{CAA7AA9A-893F-4968-BA3E-79CC9E699C6F}">
            <xm:f>AND(Scoreformulier!$G$21="",Scoreformulier!$G$22="",Scoreformulier!$G$62="",Scoreformulier!$G$93="")</xm:f>
            <x14:dxf>
              <fill>
                <patternFill patternType="solid">
                  <bgColor rgb="FFE4DCEB"/>
                </patternFill>
              </fill>
            </x14:dxf>
          </x14:cfRule>
          <xm:sqref>B11</xm:sqref>
        </x14:conditionalFormatting>
        <x14:conditionalFormatting xmlns:xm="http://schemas.microsoft.com/office/excel/2006/main">
          <x14:cfRule type="expression" priority="105" id="{035471A4-5A5E-461F-9F69-59E6A4BD245D}">
            <xm:f>'Tabel 2 en PCCR set AenB'!$B$11=0</xm:f>
            <x14:dxf>
              <fill>
                <patternFill patternType="solid">
                  <bgColor rgb="FFFFC7CE"/>
                </patternFill>
              </fill>
            </x14:dxf>
          </x14:cfRule>
          <x14:cfRule type="expression" priority="103" id="{EF190375-79FF-4C5C-BEFC-A8577F530637}">
            <xm:f>AND(Scoreformulier!$G$33="",Scoreformulier!$G$34="")</xm:f>
            <x14:dxf>
              <fill>
                <patternFill patternType="solid">
                  <bgColor rgb="FFE4DCEB"/>
                </patternFill>
              </fill>
            </x14:dxf>
          </x14:cfRule>
          <x14:cfRule type="expression" priority="104" id="{7F70D237-C370-4349-88B7-6ADBB9EE0A42}">
            <xm:f>'Tabel 2 en PCCR set AenB'!$B$11='Tabel 2 en PCCR set AenB'!$C$11</xm:f>
            <x14:dxf>
              <fill>
                <patternFill patternType="solid">
                  <bgColor rgb="FFC6EFCE"/>
                </patternFill>
              </fill>
            </x14:dxf>
          </x14:cfRule>
          <x14:cfRule type="expression" priority="106" id="{05B94144-4E9A-4742-9073-CBCEE1251AE2}">
            <xm:f>'Tabel 2 en PCCR set AenB'!$B$11&lt;'Tabel 2 en PCCR set AenB'!$C$11</xm:f>
            <x14:dxf>
              <fill>
                <patternFill patternType="solid">
                  <bgColor rgb="FFFFE699"/>
                </patternFill>
              </fill>
            </x14:dxf>
          </x14:cfRule>
          <xm:sqref>B12</xm:sqref>
        </x14:conditionalFormatting>
        <x14:conditionalFormatting xmlns:xm="http://schemas.microsoft.com/office/excel/2006/main">
          <x14:cfRule type="expression" priority="100" id="{DE2AAC43-0DDE-47D6-9F90-54623B3195C0}">
            <xm:f>'Tabel 2 en PCCR set AenB'!$B$6='Tabel 2 en PCCR set AenB'!$C$6</xm:f>
            <x14:dxf>
              <fill>
                <patternFill patternType="solid">
                  <bgColor rgb="FFC6EFCE"/>
                </patternFill>
              </fill>
            </x14:dxf>
          </x14:cfRule>
          <x14:cfRule type="expression" priority="99" id="{5A8565A7-4D04-4374-B464-985BB9F220EB}">
            <xm:f>AND(Scoreformulier!$G$23="",Scoreformulier!$G$24="")</xm:f>
            <x14:dxf>
              <fill>
                <patternFill patternType="solid">
                  <bgColor rgb="FFE4DCEB"/>
                </patternFill>
              </fill>
            </x14:dxf>
          </x14:cfRule>
          <x14:cfRule type="expression" priority="102" id="{7C8EF16E-F3BD-4344-A624-D9561A646924}">
            <xm:f>'Tabel 2 en PCCR set AenB'!$B$6&lt;'Tabel 2 en PCCR set AenB'!$C$6</xm:f>
            <x14:dxf>
              <fill>
                <patternFill patternType="solid">
                  <bgColor rgb="FFFFE699"/>
                </patternFill>
              </fill>
            </x14:dxf>
          </x14:cfRule>
          <x14:cfRule type="expression" priority="101" id="{BFEFDFBD-70E2-4768-AE15-CB771CC34F63}">
            <xm:f>'Tabel 2 en PCCR set AenB'!$B$6=0</xm:f>
            <x14:dxf>
              <fill>
                <patternFill patternType="solid">
                  <bgColor rgb="FFFFC7CE"/>
                </patternFill>
              </fill>
            </x14:dxf>
          </x14:cfRule>
          <xm:sqref>B13</xm:sqref>
        </x14:conditionalFormatting>
        <x14:conditionalFormatting xmlns:xm="http://schemas.microsoft.com/office/excel/2006/main">
          <x14:cfRule type="expression" priority="97" id="{2D43A8F6-4B7F-40D7-A933-94B19B95E8FA}">
            <xm:f>'Tabel 2 en PCCR set AenB'!$B$14=0</xm:f>
            <x14:dxf>
              <fill>
                <patternFill patternType="solid">
                  <bgColor rgb="FFFFC7CE"/>
                </patternFill>
              </fill>
            </x14:dxf>
          </x14:cfRule>
          <x14:cfRule type="expression" priority="98" id="{166C294E-FBB9-4521-A7FC-C41FEBDCCF04}">
            <xm:f>'Tabel 2 en PCCR set AenB'!$B$14&lt;'Tabel 2 en PCCR set AenB'!$C$14</xm:f>
            <x14:dxf>
              <fill>
                <patternFill patternType="solid">
                  <bgColor rgb="FFFFE699"/>
                </patternFill>
              </fill>
            </x14:dxf>
          </x14:cfRule>
          <x14:cfRule type="expression" priority="96" id="{F1CB862A-0D1A-445A-8620-42E14FF23B9F}">
            <xm:f>'Tabel 2 en PCCR set AenB'!$B$14='Tabel 2 en PCCR set AenB'!$C$14</xm:f>
            <x14:dxf>
              <fill>
                <patternFill patternType="solid">
                  <bgColor rgb="FFC6EFCE"/>
                </patternFill>
              </fill>
            </x14:dxf>
          </x14:cfRule>
          <x14:cfRule type="expression" priority="95" id="{42F61565-7F7C-41A6-9768-6B8A45A2B181}">
            <xm:f>AND(Scoreformulier!$G$42="",Scoreformulier!$G$43="",Scoreformulier!$G$44="")</xm:f>
            <x14:dxf>
              <fill>
                <patternFill patternType="solid">
                  <bgColor rgb="FFE4DCEB"/>
                </patternFill>
              </fill>
            </x14:dxf>
          </x14:cfRule>
          <xm:sqref>B14</xm:sqref>
        </x14:conditionalFormatting>
        <x14:conditionalFormatting xmlns:xm="http://schemas.microsoft.com/office/excel/2006/main">
          <x14:cfRule type="expression" priority="94" id="{342DFA8E-BC50-40CA-8F0F-B812E7678F7E}">
            <xm:f>'Tabel 2 en PCCR set AenB'!$B$21&lt;'Tabel 2 en PCCR set AenB'!$C$21</xm:f>
            <x14:dxf>
              <fill>
                <patternFill patternType="solid">
                  <bgColor rgb="FFFFE699"/>
                </patternFill>
              </fill>
            </x14:dxf>
          </x14:cfRule>
          <x14:cfRule type="expression" priority="92" id="{0DD6488B-B6F6-42AD-97DA-C7154438F646}">
            <xm:f>'Tabel 2 en PCCR set AenB'!$B$21='Tabel 2 en PCCR set AenB'!$C$21</xm:f>
            <x14:dxf>
              <fill>
                <patternFill patternType="solid">
                  <bgColor rgb="FFC6EFCE"/>
                </patternFill>
              </fill>
            </x14:dxf>
          </x14:cfRule>
          <x14:cfRule type="expression" priority="91" id="{3DE9D5EE-1A7E-4463-A2C2-42FC382A84C7}">
            <xm:f>AND(Scoreformulier!$I$15="",Scoreformulier!$I$26="",Scoreformulier!$I$30="",Scoreformulier!$I$42="",Scoreformulier!$I$59="",Scoreformulier!$I$66="",Scoreformulier!$I$86="")</xm:f>
            <x14:dxf>
              <fill>
                <patternFill patternType="solid">
                  <bgColor rgb="FFE4DCEB"/>
                </patternFill>
              </fill>
            </x14:dxf>
          </x14:cfRule>
          <x14:cfRule type="expression" priority="93" id="{FBD594FF-5BBD-4F66-B516-2DE5D5D18C29}">
            <xm:f>'Tabel 2 en PCCR set AenB'!$B$21=0</xm:f>
            <x14:dxf>
              <fill>
                <patternFill patternType="solid">
                  <bgColor rgb="FFFFC7CE"/>
                </patternFill>
              </fill>
            </x14:dxf>
          </x14:cfRule>
          <xm:sqref>B15</xm:sqref>
        </x14:conditionalFormatting>
        <x14:conditionalFormatting xmlns:xm="http://schemas.microsoft.com/office/excel/2006/main">
          <x14:cfRule type="expression" priority="90" id="{1B7F4A10-1A82-4515-BDED-7D363AC30A6F}">
            <xm:f>'Tabel 2 en PCCR set AenB'!$B$25&lt;'Tabel 2 en PCCR set AenB'!$C$25</xm:f>
            <x14:dxf>
              <fill>
                <patternFill patternType="solid">
                  <bgColor rgb="FFFFEB9C"/>
                </patternFill>
              </fill>
            </x14:dxf>
          </x14:cfRule>
          <x14:cfRule type="expression" priority="89" id="{AED0B5DF-E2C5-423E-ABB7-28ECAF478E4B}">
            <xm:f>'Tabel 2 en PCCR set AenB'!$B$25=0</xm:f>
            <x14:dxf>
              <fill>
                <patternFill patternType="solid">
                  <bgColor rgb="FFFFC7CE"/>
                </patternFill>
              </fill>
            </x14:dxf>
          </x14:cfRule>
          <x14:cfRule type="expression" priority="88" id="{D7378CC0-F273-4CD8-BEEB-291DD5E85D66}">
            <xm:f>'Tabel 2 en PCCR set AenB'!$B$25='Tabel 2 en PCCR set AenB'!$C$25</xm:f>
            <x14:dxf>
              <fill>
                <patternFill patternType="solid">
                  <bgColor rgb="FFC6EFCE"/>
                </patternFill>
              </fill>
            </x14:dxf>
          </x14:cfRule>
          <x14:cfRule type="expression" priority="87" id="{F14B22EC-4FCE-4734-9C64-3578A7691414}">
            <xm:f>AND(Scoreformulier!$I$21="",Scoreformulier!$I$32="",Scoreformulier!$I$80="",Scoreformulier!$I$85="",Scoreformulier!$I$89="")</xm:f>
            <x14:dxf>
              <fill>
                <patternFill patternType="solid">
                  <bgColor rgb="FFE4DCEB"/>
                </patternFill>
              </fill>
            </x14:dxf>
          </x14:cfRule>
          <xm:sqref>B16</xm:sqref>
        </x14:conditionalFormatting>
        <x14:conditionalFormatting xmlns:xm="http://schemas.microsoft.com/office/excel/2006/main">
          <x14:cfRule type="expression" priority="86" id="{11FA75E4-CA7D-4819-B54F-1BA1FB8EE00C}">
            <xm:f>'Tabel 2 en PCCR set AenB'!$B$30&lt;'Tabel 2 en PCCR set AenB'!$C$30</xm:f>
            <x14:dxf>
              <fill>
                <patternFill patternType="solid">
                  <bgColor rgb="FFFFE699"/>
                </patternFill>
              </fill>
            </x14:dxf>
          </x14:cfRule>
          <x14:cfRule type="expression" priority="85" id="{843FC043-4748-4D1F-81E7-D7402AB3F2AF}">
            <xm:f>'Tabel 2 en PCCR set AenB'!$B$30=0</xm:f>
            <x14:dxf>
              <fill>
                <patternFill patternType="solid">
                  <bgColor rgb="FFFFC7CE"/>
                </patternFill>
              </fill>
            </x14:dxf>
          </x14:cfRule>
          <x14:cfRule type="expression" priority="84" id="{F49525E5-0FB0-4AAF-82C9-FA40F10A9E60}">
            <xm:f>'Tabel 2 en PCCR set AenB'!$B$30='Tabel 2 en PCCR set AenB'!$C$30</xm:f>
            <x14:dxf>
              <fill>
                <patternFill patternType="solid">
                  <bgColor rgb="FFC6EFCE"/>
                </patternFill>
              </fill>
            </x14:dxf>
          </x14:cfRule>
          <x14:cfRule type="expression" priority="83" id="{1B71DD91-90F7-4AE8-B0F1-C6F0E01B4D6F}">
            <xm:f>AND(Scoreformulier!$I$35="",Scoreformulier!$I$47="",Scoreformulier!$I$53="")</xm:f>
            <x14:dxf>
              <fill>
                <patternFill patternType="solid">
                  <bgColor rgb="FFE4DCEB"/>
                </patternFill>
              </fill>
            </x14:dxf>
          </x14:cfRule>
          <xm:sqref>B17</xm:sqref>
        </x14:conditionalFormatting>
        <x14:conditionalFormatting xmlns:xm="http://schemas.microsoft.com/office/excel/2006/main">
          <x14:cfRule type="expression" priority="127" id="{3CE23ACC-94FE-4D00-9661-4F6196BD84B3}">
            <xm:f>'Tabel 2 en PCCR set AenB'!$B$22&lt;'Tabel 2 en PCCR set AenB'!$C$22</xm:f>
            <x14:dxf>
              <fill>
                <patternFill patternType="solid">
                  <bgColor rgb="FFFFE699"/>
                </patternFill>
              </fill>
            </x14:dxf>
          </x14:cfRule>
          <x14:cfRule type="expression" priority="82" id="{B0D4CF01-2B2E-4584-9C90-F0B18A1FE4AE}">
            <xm:f>'Tabel 2 en PCCR set AenB'!$B$22=0</xm:f>
            <x14:dxf>
              <fill>
                <patternFill patternType="solid">
                  <bgColor rgb="FFFFC7CE"/>
                </patternFill>
              </fill>
            </x14:dxf>
          </x14:cfRule>
          <x14:cfRule type="expression" priority="81" id="{8737D77E-A1C6-46DA-A42E-D1C6C8FE861E}">
            <xm:f>'Tabel 2 en PCCR set AenB'!$B$22='Tabel 2 en PCCR set AenB'!$C$22</xm:f>
            <x14:dxf>
              <fill>
                <patternFill patternType="solid">
                  <bgColor rgb="FFC6EFCE"/>
                </patternFill>
              </fill>
            </x14:dxf>
          </x14:cfRule>
          <x14:cfRule type="expression" priority="80" id="{541CD668-4078-4681-84B5-04093C8D7EA2}">
            <xm:f>AND(Scoreformulier!$I$16="",$I$18="",$I$31="",$I$54="",$I$55="",$I$56="",$I$57="",$I$70="",$I$73="",$I$75="",$I$76="",$I$79="",$I$82="",$I$83="")</xm:f>
            <x14:dxf>
              <font>
                <color rgb="FF000000"/>
              </font>
              <fill>
                <patternFill patternType="solid">
                  <bgColor rgb="FFE4DCEB"/>
                </patternFill>
              </fill>
            </x14:dxf>
          </x14:cfRule>
          <xm:sqref>B18</xm:sqref>
        </x14:conditionalFormatting>
        <x14:conditionalFormatting xmlns:xm="http://schemas.microsoft.com/office/excel/2006/main">
          <x14:cfRule type="expression" priority="1" id="{69DF4107-95C7-4000-9F5F-AD707C482C8E}">
            <xm:f>AND(Scoreformulier!$I$20="",Scoreformulier!$I$23="",Scoreformulier!$I$40="",Scoreformulier!$I$48="",Scoreformulier!$I$49="",Scoreformulier!$I$72="")</xm:f>
            <x14:dxf>
              <fill>
                <patternFill patternType="solid">
                  <bgColor rgb="FFE4DCEB"/>
                </patternFill>
              </fill>
            </x14:dxf>
          </x14:cfRule>
          <x14:cfRule type="expression" priority="4" id="{DCBB652B-98B9-4928-A9E6-98F50363D49B}">
            <xm:f>'Tabel 2 en PCCR set AenB'!$B$24&lt;'Tabel 2 en PCCR set AenB'!$C$24</xm:f>
            <x14:dxf>
              <fill>
                <patternFill patternType="solid">
                  <bgColor rgb="FFFFE699"/>
                </patternFill>
              </fill>
            </x14:dxf>
          </x14:cfRule>
          <x14:cfRule type="expression" priority="3" id="{EF170741-F02A-46F2-9AAB-FFAAC9C84F21}">
            <xm:f>'Tabel 2 en PCCR set AenB'!$B$24=0</xm:f>
            <x14:dxf>
              <fill>
                <patternFill patternType="solid">
                  <bgColor rgb="FFFFC7CE"/>
                </patternFill>
              </fill>
            </x14:dxf>
          </x14:cfRule>
          <x14:cfRule type="expression" priority="2" id="{FDCEF85E-6C69-4759-B419-A52098D87426}">
            <xm:f>'Tabel 2 en PCCR set AenB'!$B$24='Tabel 2 en PCCR set AenB'!$C$24</xm:f>
            <x14:dxf>
              <fill>
                <patternFill patternType="solid">
                  <bgColor rgb="FFC6EFCE"/>
                </patternFill>
              </fill>
            </x14:dxf>
          </x14:cfRule>
          <xm:sqref>B19</xm:sqref>
        </x14:conditionalFormatting>
        <x14:conditionalFormatting xmlns:xm="http://schemas.microsoft.com/office/excel/2006/main">
          <x14:cfRule type="expression" priority="79" id="{B698D736-5CA8-4E7A-835A-AF0B35CEC34C}">
            <xm:f>'Tabel 2 en PCCR set AenB'!$B$7&lt;'Tabel 2 en PCCR set AenB'!$C$7</xm:f>
            <x14:dxf>
              <fill>
                <patternFill patternType="solid">
                  <bgColor rgb="FFFFE699"/>
                </patternFill>
              </fill>
            </x14:dxf>
          </x14:cfRule>
          <x14:cfRule type="expression" priority="77" id="{6B102816-E0BB-411C-9037-3AA533A9DC2E}">
            <xm:f>'Tabel 2 en PCCR set AenB'!$B$7='Tabel 2 en PCCR set AenB'!$C$7</xm:f>
            <x14:dxf>
              <fill>
                <patternFill patternType="solid">
                  <bgColor rgb="FFC6EFCE"/>
                </patternFill>
              </fill>
            </x14:dxf>
          </x14:cfRule>
          <x14:cfRule type="expression" priority="76" id="{E20A4AA6-52D6-4217-A08B-D120C3D042D2}">
            <xm:f>AND(Scoreformulier!$G$25="",Scoreformulier!$G$26="")</xm:f>
            <x14:dxf>
              <fill>
                <patternFill patternType="solid">
                  <bgColor rgb="FFE4DCEB"/>
                </patternFill>
              </fill>
            </x14:dxf>
          </x14:cfRule>
          <x14:cfRule type="expression" priority="78" id="{29A8C6B8-4E82-4FFC-BA22-673A59DDB0DB}">
            <xm:f>'Tabel 2 en PCCR set AenB'!$B$7=0</xm:f>
            <x14:dxf>
              <fill>
                <patternFill patternType="solid">
                  <bgColor rgb="FFFFC7CE"/>
                </patternFill>
              </fill>
            </x14:dxf>
          </x14:cfRule>
          <xm:sqref>B24</xm:sqref>
        </x14:conditionalFormatting>
        <x14:conditionalFormatting xmlns:xm="http://schemas.microsoft.com/office/excel/2006/main">
          <x14:cfRule type="expression" priority="75" id="{B86CA7C0-CE5E-4055-9A58-28D124450BCD}">
            <xm:f>'Tabel 2 en PCCR set AenB'!$B$26&lt;'Tabel 2 en PCCR set AenB'!$C$26</xm:f>
            <x14:dxf>
              <fill>
                <patternFill patternType="solid">
                  <bgColor rgb="FFFFE699"/>
                </patternFill>
              </fill>
            </x14:dxf>
          </x14:cfRule>
          <x14:cfRule type="expression" priority="74" id="{75751240-24AF-4B09-A427-BE626ACB6CEB}">
            <xm:f>'Tabel 2 en PCCR set AenB'!$B$26=0</xm:f>
            <x14:dxf>
              <fill>
                <patternFill patternType="solid">
                  <bgColor rgb="FFFFC7CE"/>
                </patternFill>
              </fill>
            </x14:dxf>
          </x14:cfRule>
          <x14:cfRule type="expression" priority="73" id="{26CD689C-988A-4965-997D-6B75E2D53C56}">
            <xm:f>'Tabel 2 en PCCR set AenB'!$B$26='Tabel 2 en PCCR set AenB'!$C$26</xm:f>
            <x14:dxf>
              <fill>
                <patternFill patternType="solid">
                  <bgColor rgb="FFC6EFCE"/>
                </patternFill>
              </fill>
            </x14:dxf>
          </x14:cfRule>
          <x14:cfRule type="expression" priority="72" id="{71590DF4-C1B4-43D8-8436-E912C7851528}">
            <xm:f>AND(Scoreformulier!$I$22="",Scoreformulier!$I$27="",$I$36="",Scoreformulier!$I$36="",Scoreformulier!$I$50="",Scoreformulier!$I$52="",Scoreformulier!$I$67="",Scoreformulier!$I$78="")</xm:f>
            <x14:dxf>
              <fill>
                <patternFill patternType="solid">
                  <bgColor rgb="FFE4DCEB"/>
                </patternFill>
              </fill>
            </x14:dxf>
          </x14:cfRule>
          <xm:sqref>B25</xm:sqref>
        </x14:conditionalFormatting>
        <x14:conditionalFormatting xmlns:xm="http://schemas.microsoft.com/office/excel/2006/main">
          <x14:cfRule type="expression" priority="71" id="{A5CF36B6-80D2-44CA-8145-B3231B5EF999}">
            <xm:f>'Tabel 2 en PCCR set AenB'!$B$3&lt;'Tabel 2 en PCCR set AenB'!$C$3</xm:f>
            <x14:dxf>
              <fill>
                <patternFill patternType="solid">
                  <bgColor rgb="FFFFE699"/>
                </patternFill>
              </fill>
            </x14:dxf>
          </x14:cfRule>
          <x14:cfRule type="expression" priority="70" id="{5160A228-2A31-4183-99B7-829EB8606E7B}">
            <xm:f>'Tabel 2 en PCCR set AenB'!$B$3=0</xm:f>
            <x14:dxf>
              <fill>
                <patternFill patternType="solid">
                  <bgColor rgb="FFFFC7CE"/>
                </patternFill>
              </fill>
            </x14:dxf>
          </x14:cfRule>
          <x14:cfRule type="expression" priority="69" id="{249909CC-03CF-4B19-814E-86533034831D}">
            <xm:f>'Tabel 2 en PCCR set AenB'!$B$3='Tabel 2 en PCCR set AenB'!$C$3</xm:f>
            <x14:dxf>
              <fill>
                <patternFill patternType="solid">
                  <bgColor rgb="FFC6EFCE"/>
                </patternFill>
              </fill>
            </x14:dxf>
          </x14:cfRule>
          <x14:cfRule type="expression" priority="68" id="{05A66505-9FFF-44EA-ABE0-963E717A7033}">
            <xm:f>AND(Scoreformulier!$G$17="",Scoreformulier!$G$18="")</xm:f>
            <x14:dxf>
              <fill>
                <patternFill patternType="solid">
                  <bgColor rgb="FFE4DCEB"/>
                </patternFill>
              </fill>
            </x14:dxf>
          </x14:cfRule>
          <xm:sqref>B26</xm:sqref>
        </x14:conditionalFormatting>
        <x14:conditionalFormatting xmlns:xm="http://schemas.microsoft.com/office/excel/2006/main">
          <x14:cfRule type="expression" priority="56" id="{B1550E75-A293-4DD7-9276-41AF65ABDC58}">
            <xm:f>AND(Scoreformulier!$G$49="",Scoreformulier!$G$50="")</xm:f>
            <x14:dxf>
              <fill>
                <patternFill patternType="solid">
                  <bgColor rgb="FFE4DCEB"/>
                </patternFill>
              </fill>
            </x14:dxf>
          </x14:cfRule>
          <x14:cfRule type="expression" priority="57" id="{5468DB8C-1D8D-4AD3-AE32-9A0C6FBEF21F}">
            <xm:f>'Tabel 2 en PCCR set AenB'!$B$17='Tabel 2 en PCCR set AenB'!$C$17</xm:f>
            <x14:dxf>
              <fill>
                <patternFill patternType="solid">
                  <bgColor rgb="FFC6EFCE"/>
                </patternFill>
              </fill>
            </x14:dxf>
          </x14:cfRule>
          <x14:cfRule type="expression" priority="59" id="{9AF8D387-A574-443F-9F9C-5AB704269597}">
            <xm:f>'Tabel 2 en PCCR set AenB'!$B$17&lt;'Tabel 2 en PCCR set AenB'!$C$17</xm:f>
            <x14:dxf>
              <fill>
                <patternFill patternType="solid">
                  <bgColor rgb="FFFFE699"/>
                </patternFill>
              </fill>
            </x14:dxf>
          </x14:cfRule>
          <x14:cfRule type="expression" priority="58" id="{EB7E1E2F-D8AD-4B2C-8783-D1C193FB0596}">
            <xm:f>'Tabel 2 en PCCR set AenB'!$B$17=0</xm:f>
            <x14:dxf>
              <fill>
                <patternFill patternType="solid">
                  <bgColor rgb="FFFFC7CE"/>
                </patternFill>
              </fill>
            </x14:dxf>
          </x14:cfRule>
          <xm:sqref>B27</xm:sqref>
        </x14:conditionalFormatting>
        <x14:conditionalFormatting xmlns:xm="http://schemas.microsoft.com/office/excel/2006/main">
          <x14:cfRule type="expression" priority="65" id="{4198D7BB-26DE-4514-9F66-EB8B2267183E}">
            <xm:f>'Tabel 2 en PCCR set AenB'!$B$2='Tabel 2 en PCCR set AenB'!$C$2</xm:f>
            <x14:dxf>
              <fill>
                <patternFill patternType="solid">
                  <bgColor rgb="FFC6EFCE"/>
                </patternFill>
              </fill>
            </x14:dxf>
          </x14:cfRule>
          <x14:cfRule type="expression" priority="66" id="{B29518DC-BB0D-4B01-A9C0-6223999F2326}">
            <xm:f>'Tabel 2 en PCCR set AenB'!$B$2=0</xm:f>
            <x14:dxf>
              <fill>
                <patternFill patternType="solid">
                  <bgColor rgb="FFFFC7CE"/>
                </patternFill>
              </fill>
            </x14:dxf>
          </x14:cfRule>
          <x14:cfRule type="expression" priority="67" id="{78C668ED-6692-4D54-963F-1667EF29BBBD}">
            <xm:f>'Tabel 2 en PCCR set AenB'!$B$2&lt;'Tabel 2 en PCCR set AenB'!$C$2</xm:f>
            <x14:dxf>
              <fill>
                <patternFill patternType="solid">
                  <bgColor rgb="FFFFE699"/>
                </patternFill>
              </fill>
            </x14:dxf>
          </x14:cfRule>
          <x14:cfRule type="expression" priority="64" id="{B623ABE2-F55E-4136-A986-C41798760C7B}">
            <xm:f>AND(Scoreformulier!$G$15="",Scoreformulier!$G$16="")</xm:f>
            <x14:dxf>
              <fill>
                <patternFill patternType="solid">
                  <bgColor rgb="FFE4DCEB"/>
                </patternFill>
              </fill>
            </x14:dxf>
          </x14:cfRule>
          <xm:sqref>B28</xm:sqref>
        </x14:conditionalFormatting>
        <x14:conditionalFormatting xmlns:xm="http://schemas.microsoft.com/office/excel/2006/main">
          <x14:cfRule type="expression" priority="60" id="{27F702BB-2A8D-45A6-893E-D8475360A1A3}">
            <xm:f>AND(Scoreformulier!$G$35="",Scoreformulier!$G$36="",Scoreformulier!$G$37="",$G$94="")</xm:f>
            <x14:dxf>
              <fill>
                <patternFill patternType="solid">
                  <bgColor rgb="FFE4DCEB"/>
                </patternFill>
              </fill>
            </x14:dxf>
          </x14:cfRule>
          <x14:cfRule type="expression" priority="61" id="{FA2071AA-9A59-43D7-A54C-65BA12668B9B}">
            <xm:f>'Tabel 2 en PCCR set AenB'!$B$12=0</xm:f>
            <x14:dxf>
              <fill>
                <patternFill patternType="solid">
                  <bgColor rgb="FFFFC7CE"/>
                </patternFill>
              </fill>
            </x14:dxf>
          </x14:cfRule>
          <x14:cfRule type="expression" priority="62" id="{88AB988B-B888-4F8A-AC36-BB24CDCB0C59}">
            <xm:f>'Tabel 2 en PCCR set AenB'!$B$12&lt;'Tabel 2 en PCCR set AenB'!$C$12</xm:f>
            <x14:dxf>
              <fill>
                <patternFill patternType="solid">
                  <bgColor rgb="FFFFE699"/>
                </patternFill>
              </fill>
            </x14:dxf>
          </x14:cfRule>
          <x14:cfRule type="expression" priority="63" id="{94C05091-3E5F-40D9-BA17-885F66E09BD4}">
            <xm:f>'Tabel 2 en PCCR set AenB'!$B$12='Tabel 2 en PCCR set AenB'!$C$12</xm:f>
            <x14:dxf>
              <fill>
                <patternFill patternType="solid">
                  <bgColor rgb="FFC6EFCE"/>
                </patternFill>
              </fill>
            </x14:dxf>
          </x14:cfRule>
          <xm:sqref>B29</xm:sqref>
        </x14:conditionalFormatting>
        <x14:conditionalFormatting xmlns:xm="http://schemas.microsoft.com/office/excel/2006/main">
          <x14:cfRule type="expression" priority="53" id="{1C569C5A-6A1B-4877-87AB-FF1FE4854BF2}">
            <xm:f>'Tabel 2 en PCCR set AenB'!$B$13='Tabel 2 en PCCR set AenB'!$C$13</xm:f>
            <x14:dxf>
              <fill>
                <patternFill patternType="solid">
                  <bgColor rgb="FFC6EFCE"/>
                </patternFill>
              </fill>
            </x14:dxf>
          </x14:cfRule>
          <x14:cfRule type="expression" priority="52" id="{73E049BE-C47D-434D-81AF-120DD834F62A}">
            <xm:f>AND(Scoreformulier!$G$38="",Scoreformulier!$G$39="",Scoreformulier!$G$40="",Scoreformulier!$G$41="")</xm:f>
            <x14:dxf>
              <fill>
                <patternFill patternType="solid">
                  <bgColor rgb="FFE4DCEB"/>
                </patternFill>
              </fill>
            </x14:dxf>
          </x14:cfRule>
          <x14:cfRule type="expression" priority="54" id="{30BC8FD0-31B0-4DB0-9F06-B26C2492C6EB}">
            <xm:f>'Tabel 2 en PCCR set AenB'!$B$13=0</xm:f>
            <x14:dxf>
              <fill>
                <patternFill patternType="solid">
                  <bgColor rgb="FFFFC7CE"/>
                </patternFill>
              </fill>
            </x14:dxf>
          </x14:cfRule>
          <x14:cfRule type="expression" priority="55" id="{AB9BBB79-EA59-4B0E-8377-428DD9AFE288}">
            <xm:f>'Tabel 2 en PCCR set AenB'!$B$13&lt;'Tabel 2 en PCCR set AenB'!$C$13</xm:f>
            <x14:dxf>
              <fill>
                <patternFill patternType="solid">
                  <bgColor rgb="FFFFE699"/>
                </patternFill>
              </fill>
            </x14:dxf>
          </x14:cfRule>
          <xm:sqref>B31</xm:sqref>
        </x14:conditionalFormatting>
        <x14:conditionalFormatting xmlns:xm="http://schemas.microsoft.com/office/excel/2006/main">
          <x14:cfRule type="expression" priority="49" id="{BD2B6145-726B-47A5-8208-2B29DB072FA0}">
            <xm:f>'Tabel 2 en PCCR set AenB'!$B$8='Tabel 2 en PCCR set AenB'!$C$8</xm:f>
            <x14:dxf>
              <fill>
                <patternFill patternType="solid">
                  <bgColor rgb="FFC6EFCE"/>
                </patternFill>
              </fill>
            </x14:dxf>
          </x14:cfRule>
          <x14:cfRule type="expression" priority="48" id="{314B7B49-345B-4BF8-931A-687F24A79F73}">
            <xm:f>AND(Scoreformulier!$G$27="",Scoreformulier!$G$29="",Scoreformulier!$G$30="")</xm:f>
            <x14:dxf>
              <fill>
                <patternFill patternType="solid">
                  <bgColor rgb="FFE4DCEB"/>
                </patternFill>
              </fill>
            </x14:dxf>
          </x14:cfRule>
          <x14:cfRule type="expression" priority="50" id="{3290D78B-EDDC-4CDD-890E-F599CD9789B5}">
            <xm:f>'Tabel 2 en PCCR set AenB'!$B$8=0</xm:f>
            <x14:dxf>
              <fill>
                <patternFill patternType="solid">
                  <bgColor rgb="FFFFC7CE"/>
                </patternFill>
              </fill>
            </x14:dxf>
          </x14:cfRule>
          <x14:cfRule type="expression" priority="51" id="{196AD99A-7FA0-4CC1-9557-0FBE3A5DF008}">
            <xm:f>'Tabel 2 en PCCR set AenB'!$B$8&lt;'Tabel 2 en PCCR set AenB'!$C$8</xm:f>
            <x14:dxf>
              <fill>
                <patternFill patternType="solid">
                  <bgColor rgb="FFFFE699"/>
                </patternFill>
              </fill>
            </x14:dxf>
          </x14:cfRule>
          <xm:sqref>B32</xm:sqref>
        </x14:conditionalFormatting>
        <x14:conditionalFormatting xmlns:xm="http://schemas.microsoft.com/office/excel/2006/main">
          <x14:cfRule type="expression" priority="41" id="{76B89235-FD59-4B9F-ACF5-1072E092EFC5}">
            <xm:f>AND(Scoreformulier!$G$31="",Scoreformulier!$G$32="")</xm:f>
            <x14:dxf>
              <fill>
                <patternFill patternType="solid">
                  <bgColor rgb="FFE4DCEB"/>
                </patternFill>
              </fill>
            </x14:dxf>
          </x14:cfRule>
          <x14:cfRule type="expression" priority="44" id="{94E390BB-C6AD-4F5A-93EA-18136C3BAC99}">
            <xm:f>'Tabel 2 en PCCR set AenB'!$B$10&lt;'Tabel 2 en PCCR set AenB'!$C$10</xm:f>
            <x14:dxf>
              <fill>
                <patternFill patternType="solid">
                  <bgColor rgb="FFFFE699"/>
                </patternFill>
              </fill>
            </x14:dxf>
          </x14:cfRule>
          <x14:cfRule type="expression" priority="43" id="{DEA76A19-E9F9-4E09-8E3A-DD533E063EA7}">
            <xm:f>'Tabel 2 en PCCR set AenB'!$B$10=0</xm:f>
            <x14:dxf>
              <fill>
                <patternFill patternType="solid">
                  <bgColor rgb="FFFFC7CE"/>
                </patternFill>
              </fill>
            </x14:dxf>
          </x14:cfRule>
          <x14:cfRule type="expression" priority="42" id="{72D2D9ED-07CA-4656-9E75-9172560EA9FB}">
            <xm:f>'Tabel 2 en PCCR set AenB'!$B$10='Tabel 2 en PCCR set AenB'!$C$10</xm:f>
            <x14:dxf>
              <fill>
                <patternFill patternType="solid">
                  <bgColor rgb="FFC6EFCE"/>
                </patternFill>
              </fill>
            </x14:dxf>
          </x14:cfRule>
          <xm:sqref>B33</xm:sqref>
        </x14:conditionalFormatting>
        <x14:conditionalFormatting xmlns:xm="http://schemas.microsoft.com/office/excel/2006/main">
          <x14:cfRule type="expression" priority="45" id="{E8AC3708-6A6F-4847-99D3-3189B126F44F}">
            <xm:f>Scoreformulier!$G$28=""</xm:f>
            <x14:dxf>
              <fill>
                <patternFill patternType="solid">
                  <bgColor rgb="FFE4DCEB"/>
                </patternFill>
              </fill>
            </x14:dxf>
          </x14:cfRule>
          <x14:cfRule type="expression" priority="46" id="{A1A6F8AF-C3D4-4F61-99DE-96BEC564FAF7}">
            <xm:f>'Tabel 2 en PCCR set AenB'!$B$9=1</xm:f>
            <x14:dxf>
              <fill>
                <patternFill patternType="solid">
                  <bgColor rgb="FFC6EFCE"/>
                </patternFill>
              </fill>
            </x14:dxf>
          </x14:cfRule>
          <x14:cfRule type="expression" priority="47" id="{9F1E42CA-5F68-4E08-BB41-5CC3C9F89E0B}">
            <xm:f>'Tabel 2 en PCCR set AenB'!$B$9=0</xm:f>
            <x14:dxf>
              <fill>
                <patternFill patternType="solid">
                  <bgColor rgb="FFFFC7CE"/>
                </patternFill>
              </fill>
            </x14:dxf>
          </x14:cfRule>
          <xm:sqref>B34</xm:sqref>
        </x14:conditionalFormatting>
        <x14:conditionalFormatting xmlns:xm="http://schemas.microsoft.com/office/excel/2006/main">
          <x14:cfRule type="expression" priority="40" id="{DDFD1693-5B07-48DB-9BA2-7B35643AA50B}">
            <xm:f>'Tabel 2 en PCCR set AenB'!$B$27&lt;'Tabel 2 en PCCR set AenB'!$C$27</xm:f>
            <x14:dxf>
              <fill>
                <patternFill patternType="solid">
                  <bgColor rgb="FFFFE699"/>
                </patternFill>
              </fill>
            </x14:dxf>
          </x14:cfRule>
          <x14:cfRule type="expression" priority="39" id="{5404D637-05EE-4366-8DE4-2BA6509494A7}">
            <xm:f>'Tabel 2 en PCCR set AenB'!$B$27=0</xm:f>
            <x14:dxf>
              <fill>
                <patternFill patternType="solid">
                  <bgColor rgb="FFFFC7CE"/>
                </patternFill>
              </fill>
            </x14:dxf>
          </x14:cfRule>
          <x14:cfRule type="expression" priority="38" id="{84140E2D-4E55-4941-A89B-A90FDEA29244}">
            <xm:f>'Tabel 2 en PCCR set AenB'!$B$27='Tabel 2 en PCCR set AenB'!$C$27</xm:f>
            <x14:dxf>
              <fill>
                <patternFill patternType="solid">
                  <bgColor rgb="FFC6EFCE"/>
                </patternFill>
              </fill>
            </x14:dxf>
          </x14:cfRule>
          <x14:cfRule type="expression" priority="37" id="{EB6E8455-EB84-4787-9EFB-45338327C913}">
            <xm:f>AND(Scoreformulier!$I$24="",Scoreformulier!$I$41="")</xm:f>
            <x14:dxf>
              <fill>
                <patternFill patternType="solid">
                  <bgColor rgb="FFE4DCEB"/>
                </patternFill>
              </fill>
            </x14:dxf>
          </x14:cfRule>
          <xm:sqref>B36</xm:sqref>
        </x14:conditionalFormatting>
        <x14:conditionalFormatting xmlns:xm="http://schemas.microsoft.com/office/excel/2006/main">
          <x14:cfRule type="expression" priority="36" id="{8889C729-902D-4723-A3E6-627512FE5433}">
            <xm:f>'Tabel 2 en PCCR set AenB'!$B$24&lt;'Tabel 2 en PCCR set AenB'!$C$24</xm:f>
            <x14:dxf>
              <fill>
                <patternFill patternType="solid">
                  <bgColor rgb="FFFFE699"/>
                </patternFill>
              </fill>
            </x14:dxf>
          </x14:cfRule>
          <x14:cfRule type="expression" priority="35" id="{83EF5ABC-6E97-436B-B7BB-FE3846188866}">
            <xm:f>'Tabel 2 en PCCR set AenB'!$B$24=0</xm:f>
            <x14:dxf>
              <fill>
                <patternFill patternType="solid">
                  <bgColor rgb="FFFFC7CE"/>
                </patternFill>
              </fill>
            </x14:dxf>
          </x14:cfRule>
          <x14:cfRule type="expression" priority="33" id="{D64D37F5-6A42-4A6D-BA0C-E7BFE98C83B4}">
            <xm:f>AND(Scoreformulier!$I$20="",Scoreformulier!$I$23="",Scoreformulier!$I$40="",Scoreformulier!$I$48="",Scoreformulier!$I$49="",Scoreformulier!$I$72="")</xm:f>
            <x14:dxf>
              <fill>
                <patternFill patternType="solid">
                  <bgColor rgb="FFE4DCEB"/>
                </patternFill>
              </fill>
            </x14:dxf>
          </x14:cfRule>
          <x14:cfRule type="expression" priority="34" id="{29EA815B-AD67-4D97-9E52-1B61EA44981F}">
            <xm:f>'Tabel 2 en PCCR set AenB'!$B$24='Tabel 2 en PCCR set AenB'!$C$24</xm:f>
            <x14:dxf>
              <fill>
                <patternFill patternType="solid">
                  <bgColor rgb="FFC6EFCE"/>
                </patternFill>
              </fill>
            </x14:dxf>
          </x14:cfRule>
          <xm:sqref>B37</xm:sqref>
        </x14:conditionalFormatting>
        <x14:conditionalFormatting xmlns:xm="http://schemas.microsoft.com/office/excel/2006/main">
          <x14:cfRule type="expression" priority="31" id="{5F63EF61-178C-4315-BBE5-F19531198818}">
            <xm:f>'Tabel 2 en PCCR set AenB'!$B$31&lt;'Tabel 2 en PCCR set AenB'!$C$31</xm:f>
            <x14:dxf>
              <fill>
                <patternFill patternType="solid">
                  <bgColor rgb="FFFFE699"/>
                </patternFill>
              </fill>
            </x14:dxf>
          </x14:cfRule>
          <x14:cfRule type="expression" priority="29" id="{FCBC138E-42CC-43FD-90DE-A5EC7564B7B8}">
            <xm:f>AND(Scoreformulier!$I$43="",Scoreformulier!$I$51="",Scoreformulier!$I$71="")</xm:f>
            <x14:dxf>
              <fill>
                <patternFill patternType="solid">
                  <bgColor rgb="FFE4DCEB"/>
                </patternFill>
              </fill>
            </x14:dxf>
          </x14:cfRule>
          <x14:cfRule type="expression" priority="30" id="{B1B9241C-CB5F-49FC-9C77-4F0C028B6CD1}">
            <xm:f>'Tabel 2 en PCCR set AenB'!$B$31=0</xm:f>
            <x14:dxf>
              <fill>
                <patternFill patternType="solid">
                  <bgColor rgb="FFFFC7CE"/>
                </patternFill>
              </fill>
            </x14:dxf>
          </x14:cfRule>
          <x14:cfRule type="expression" priority="32" id="{DAB041AE-47CD-469E-ACD7-BED8501B4BC2}">
            <xm:f>'Tabel 2 en PCCR set AenB'!$B$31='Tabel 2 en PCCR set AenB'!$C$31</xm:f>
            <x14:dxf>
              <fill>
                <patternFill patternType="solid">
                  <bgColor rgb="FFC6EFCE"/>
                </patternFill>
              </fill>
            </x14:dxf>
          </x14:cfRule>
          <xm:sqref>B38</xm:sqref>
        </x14:conditionalFormatting>
        <x14:conditionalFormatting xmlns:xm="http://schemas.microsoft.com/office/excel/2006/main">
          <x14:cfRule type="expression" priority="25" id="{9255D621-C4AB-4716-9991-FF9084A0130E}">
            <xm:f>AND(Scoreformulier!$G$45="",Scoreformulier!$G$46="")</xm:f>
            <x14:dxf>
              <fill>
                <patternFill patternType="solid">
                  <bgColor rgb="FFE4DCEB"/>
                </patternFill>
              </fill>
            </x14:dxf>
          </x14:cfRule>
          <x14:cfRule type="expression" priority="26" id="{9316A485-A712-4454-9186-A97F473F2F8E}">
            <xm:f>'Tabel 2 en PCCR set AenB'!$B$15='Tabel 2 en PCCR set AenB'!$C$15</xm:f>
            <x14:dxf>
              <fill>
                <patternFill patternType="solid">
                  <bgColor rgb="FFC6EFCE"/>
                </patternFill>
              </fill>
            </x14:dxf>
          </x14:cfRule>
          <x14:cfRule type="expression" priority="27" id="{482401A0-E735-431D-B9BE-588CE6D13779}">
            <xm:f>'Tabel 2 en PCCR set AenB'!$B$15=0</xm:f>
            <x14:dxf>
              <fill>
                <patternFill patternType="solid">
                  <bgColor rgb="FFFFC7CE"/>
                </patternFill>
              </fill>
            </x14:dxf>
          </x14:cfRule>
          <x14:cfRule type="expression" priority="28" id="{16C87623-A8E3-452A-B815-6C768213EB38}">
            <xm:f>'Tabel 2 en PCCR set AenB'!$B$15&lt;'Tabel 2 en PCCR set AenB'!$C$15</xm:f>
            <x14:dxf>
              <fill>
                <patternFill patternType="solid">
                  <bgColor rgb="FFFFE699"/>
                </patternFill>
              </fill>
            </x14:dxf>
          </x14:cfRule>
          <xm:sqref>B40</xm:sqref>
        </x14:conditionalFormatting>
        <x14:conditionalFormatting xmlns:xm="http://schemas.microsoft.com/office/excel/2006/main">
          <x14:cfRule type="expression" priority="21" id="{7B4B8855-7E78-4F1E-9774-A4EEF1B179A3}">
            <xm:f>AND(Scoreformulier!$I$28="",Scoreformulier!$I$37="",Scoreformulier!$I$58="",Scoreformulier!$I$77="",Scoreformulier!$I$84="")</xm:f>
            <x14:dxf>
              <fill>
                <patternFill patternType="solid">
                  <bgColor rgb="FFE4DCEB"/>
                </patternFill>
              </fill>
            </x14:dxf>
          </x14:cfRule>
          <x14:cfRule type="expression" priority="24" id="{AD569C42-2865-4D71-B26A-2BF671547E42}">
            <xm:f>'Tabel 2 en PCCR set AenB'!$B$28&lt;'Tabel 2 en PCCR set AenB'!$C$28</xm:f>
            <x14:dxf>
              <font>
                <color rgb="FF9C5700"/>
              </font>
              <fill>
                <patternFill>
                  <bgColor rgb="FFFFEB9C"/>
                </patternFill>
              </fill>
            </x14:dxf>
          </x14:cfRule>
          <x14:cfRule type="expression" priority="23" id="{F2094B87-7914-4BDF-A7AE-1A747931EECC}">
            <xm:f>'Tabel 2 en PCCR set AenB'!$B$28=0</xm:f>
            <x14:dxf>
              <font>
                <color rgb="FF9C0006"/>
              </font>
              <fill>
                <patternFill>
                  <bgColor rgb="FFFFC7CE"/>
                </patternFill>
              </fill>
            </x14:dxf>
          </x14:cfRule>
          <x14:cfRule type="expression" priority="22" id="{003BE59C-0E88-4B7B-BA53-9ADFAF04DF57}">
            <xm:f>'Tabel 2 en PCCR set AenB'!$B$28='Tabel 2 en PCCR set AenB'!$C$28</xm:f>
            <x14:dxf>
              <font>
                <color rgb="FF006100"/>
              </font>
              <fill>
                <patternFill>
                  <bgColor rgb="FFC6EFCE"/>
                </patternFill>
              </fill>
            </x14:dxf>
          </x14:cfRule>
          <xm:sqref>B41</xm:sqref>
        </x14:conditionalFormatting>
        <x14:conditionalFormatting xmlns:xm="http://schemas.microsoft.com/office/excel/2006/main">
          <x14:cfRule type="expression" priority="20" id="{76A65E66-88EF-44B8-BDF2-301F3A465677}">
            <xm:f>'Tabel 2 en PCCR set AenB'!$B$16&lt;'Tabel 2 en PCCR set AenB'!$C$16</xm:f>
            <x14:dxf>
              <fill>
                <patternFill patternType="solid">
                  <bgColor rgb="FFFFE699"/>
                </patternFill>
              </fill>
            </x14:dxf>
          </x14:cfRule>
          <x14:cfRule type="expression" priority="19" id="{56F6649D-2CDC-4283-B81B-E7796B6927B8}">
            <xm:f>'Tabel 2 en PCCR set AenB'!$B$16=0</xm:f>
            <x14:dxf>
              <fill>
                <patternFill patternType="solid">
                  <bgColor rgb="FFFFC7CE"/>
                </patternFill>
              </fill>
            </x14:dxf>
          </x14:cfRule>
          <x14:cfRule type="expression" priority="18" id="{FAD50508-31C0-4935-BF2C-3D5F79C7E048}">
            <xm:f>'Tabel 2 en PCCR set AenB'!$B$16='Tabel 2 en PCCR set AenB'!$C$16</xm:f>
            <x14:dxf>
              <fill>
                <patternFill patternType="solid">
                  <bgColor rgb="FFC6EFCE"/>
                </patternFill>
              </fill>
            </x14:dxf>
          </x14:cfRule>
          <x14:cfRule type="expression" priority="17" id="{CF9ED1AF-19F7-4CA1-96A5-2731BA75073F}">
            <xm:f>AND(Scoreformulier!$G$47="",Scoreformulier!$G$48="")</xm:f>
            <x14:dxf>
              <fill>
                <patternFill patternType="solid">
                  <bgColor rgb="FFE4DCEB"/>
                </patternFill>
              </fill>
            </x14:dxf>
          </x14:cfRule>
          <xm:sqref>B42</xm:sqref>
        </x14:conditionalFormatting>
        <x14:conditionalFormatting xmlns:xm="http://schemas.microsoft.com/office/excel/2006/main">
          <x14:cfRule type="expression" priority="15" id="{3979058A-DC72-4D7D-80B9-4645DA3A37A4}">
            <xm:f>'Tabel 2 en PCCR set AenB'!$B$29&lt;'Tabel 2 en PCCR set AenB'!$C$29</xm:f>
            <x14:dxf>
              <font>
                <color rgb="FF9C5700"/>
              </font>
              <fill>
                <patternFill>
                  <bgColor rgb="FFFFEB9C"/>
                </patternFill>
              </fill>
            </x14:dxf>
          </x14:cfRule>
          <x14:cfRule type="expression" priority="14" id="{F4E4A203-6A91-4366-B981-8F7CD4ADF2CC}">
            <xm:f>'Tabel 2 en PCCR set AenB'!$B$29=0</xm:f>
            <x14:dxf>
              <font>
                <color rgb="FF9C0006"/>
              </font>
              <fill>
                <patternFill>
                  <bgColor rgb="FFFFC7CE"/>
                </patternFill>
              </fill>
            </x14:dxf>
          </x14:cfRule>
          <x14:cfRule type="expression" priority="13" id="{673CD4C0-B5C0-4942-BADB-485AB0EE5027}">
            <xm:f>AND(Scoreformulier!$I$33="",Scoreformulier!$I$38="",Scoreformulier!$I$74="")</xm:f>
            <x14:dxf>
              <fill>
                <patternFill patternType="solid">
                  <bgColor rgb="FFE4DCEB"/>
                </patternFill>
              </fill>
            </x14:dxf>
          </x14:cfRule>
          <x14:cfRule type="expression" priority="16" id="{D6A9CA17-9647-47F0-BA09-97D06305B578}">
            <xm:f>'Tabel 2 en PCCR set AenB'!$B$29='Tabel 2 en PCCR set AenB'!$C$29</xm:f>
            <x14:dxf>
              <font>
                <color rgb="FF006100"/>
              </font>
              <fill>
                <patternFill>
                  <bgColor rgb="FFC6EFCE"/>
                </patternFill>
              </fill>
            </x14:dxf>
          </x14:cfRule>
          <xm:sqref>B43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B09F8-448C-4381-80F2-18BA317764A6}">
  <dimension ref="A1:R849"/>
  <sheetViews>
    <sheetView workbookViewId="0">
      <selection activeCell="N54" sqref="N54"/>
    </sheetView>
  </sheetViews>
  <sheetFormatPr defaultColWidth="8.81640625" defaultRowHeight="14.5" x14ac:dyDescent="0.35"/>
  <cols>
    <col min="1" max="1" width="14.81640625" style="127" customWidth="1"/>
    <col min="2" max="2" width="16.453125" style="127" customWidth="1"/>
    <col min="3" max="3" width="16.1796875" style="146" customWidth="1"/>
    <col min="4" max="4" width="14.54296875" style="125" customWidth="1"/>
    <col min="5" max="5" width="15.1796875" style="126" customWidth="1"/>
    <col min="6" max="6" width="14.1796875" style="126" customWidth="1"/>
    <col min="7" max="7" width="14.453125" style="126" customWidth="1"/>
    <col min="8" max="8" width="14.81640625" style="126" customWidth="1"/>
    <col min="9" max="9" width="13.453125" style="126" customWidth="1"/>
    <col min="10" max="16384" width="8.81640625" style="124"/>
  </cols>
  <sheetData>
    <row r="1" spans="1:18" x14ac:dyDescent="0.35">
      <c r="A1" s="118" t="s">
        <v>279</v>
      </c>
      <c r="B1" s="122">
        <f>Scoreformulier!D5</f>
        <v>0</v>
      </c>
      <c r="C1" s="152"/>
      <c r="D1" s="119" t="s">
        <v>280</v>
      </c>
      <c r="E1" s="122" t="s">
        <v>281</v>
      </c>
      <c r="F1" s="118" t="s">
        <v>282</v>
      </c>
      <c r="G1" s="123">
        <f>Scoreformulier!D8</f>
        <v>0</v>
      </c>
      <c r="H1" s="118" t="s">
        <v>283</v>
      </c>
      <c r="I1" s="123">
        <f>Scoreformulier!D6</f>
        <v>0</v>
      </c>
    </row>
    <row r="2" spans="1:18" x14ac:dyDescent="0.35">
      <c r="A2" s="118" t="s">
        <v>284</v>
      </c>
      <c r="B2" s="118" t="s">
        <v>285</v>
      </c>
      <c r="C2" s="153" t="s">
        <v>286</v>
      </c>
      <c r="D2" s="119" t="s">
        <v>287</v>
      </c>
      <c r="E2" s="124"/>
      <c r="F2" s="124"/>
      <c r="G2" s="124"/>
      <c r="H2" s="124"/>
      <c r="I2" s="124"/>
    </row>
    <row r="3" spans="1:18" ht="16.5" x14ac:dyDescent="0.35">
      <c r="A3" s="120" t="s">
        <v>17</v>
      </c>
      <c r="B3" s="121"/>
      <c r="C3" s="154">
        <f>IF(NOT(Scoreformulier!D15=""),Scoreformulier!D15,Scoreformulier!E15)</f>
        <v>0</v>
      </c>
      <c r="D3" s="147"/>
      <c r="E3" s="124"/>
      <c r="F3" s="124"/>
      <c r="G3" s="124"/>
      <c r="H3" s="124"/>
      <c r="I3" s="124"/>
    </row>
    <row r="4" spans="1:18" ht="17" thickBot="1" x14ac:dyDescent="0.4">
      <c r="A4" s="120" t="s">
        <v>21</v>
      </c>
      <c r="B4" s="121"/>
      <c r="C4" s="154">
        <f>IF(NOT(Scoreformulier!D16=""),Scoreformulier!D16,Scoreformulier!E16)</f>
        <v>0</v>
      </c>
      <c r="D4" s="147"/>
      <c r="E4" s="149"/>
      <c r="F4" s="149"/>
      <c r="G4" s="149"/>
      <c r="H4" s="149"/>
      <c r="I4" s="124"/>
    </row>
    <row r="5" spans="1:18" ht="16.5" customHeight="1" x14ac:dyDescent="0.35">
      <c r="A5" s="120" t="s">
        <v>24</v>
      </c>
      <c r="B5" s="121"/>
      <c r="C5" s="154">
        <f>IF(NOT(Scoreformulier!D17=""),Scoreformulier!D17,Scoreformulier!E17)</f>
        <v>0</v>
      </c>
      <c r="D5" s="148"/>
      <c r="E5" s="433" t="s">
        <v>288</v>
      </c>
      <c r="F5" s="434"/>
      <c r="G5" s="434"/>
      <c r="H5" s="435"/>
      <c r="I5" s="147"/>
    </row>
    <row r="6" spans="1:18" ht="16.5" x14ac:dyDescent="0.35">
      <c r="A6" s="120" t="s">
        <v>27</v>
      </c>
      <c r="B6" s="121"/>
      <c r="C6" s="154">
        <f>IF(NOT(Scoreformulier!D18=""),Scoreformulier!D18,Scoreformulier!E18)</f>
        <v>0</v>
      </c>
      <c r="D6" s="148"/>
      <c r="E6" s="427"/>
      <c r="F6" s="428"/>
      <c r="G6" s="428"/>
      <c r="H6" s="429"/>
      <c r="I6" s="147"/>
      <c r="M6" s="151"/>
      <c r="N6" s="151"/>
      <c r="O6" s="151"/>
      <c r="P6" s="151"/>
      <c r="Q6" s="151"/>
      <c r="R6" s="151"/>
    </row>
    <row r="7" spans="1:18" ht="16.5" x14ac:dyDescent="0.35">
      <c r="A7" s="120" t="s">
        <v>30</v>
      </c>
      <c r="B7" s="121"/>
      <c r="C7" s="154">
        <f>IF(NOT(Scoreformulier!D19=""),Scoreformulier!D19,Scoreformulier!E19)</f>
        <v>0</v>
      </c>
      <c r="D7" s="148"/>
      <c r="E7" s="427"/>
      <c r="F7" s="428"/>
      <c r="G7" s="428"/>
      <c r="H7" s="429"/>
      <c r="I7" s="147"/>
    </row>
    <row r="8" spans="1:18" ht="16.5" x14ac:dyDescent="0.35">
      <c r="A8" s="120" t="s">
        <v>32</v>
      </c>
      <c r="B8" s="121"/>
      <c r="C8" s="154">
        <f>IF(NOT(Scoreformulier!D20=""),Scoreformulier!D20,Scoreformulier!E20)</f>
        <v>0</v>
      </c>
      <c r="D8" s="148"/>
      <c r="E8" s="427"/>
      <c r="F8" s="428"/>
      <c r="G8" s="428"/>
      <c r="H8" s="429"/>
      <c r="I8" s="147"/>
    </row>
    <row r="9" spans="1:18" ht="18" customHeight="1" thickBot="1" x14ac:dyDescent="0.4">
      <c r="A9" s="120" t="s">
        <v>35</v>
      </c>
      <c r="B9" s="121"/>
      <c r="C9" s="154">
        <f>IF(NOT(Scoreformulier!D21=""),Scoreformulier!D21,Scoreformulier!E21)</f>
        <v>0</v>
      </c>
      <c r="D9" s="148"/>
      <c r="E9" s="427"/>
      <c r="F9" s="428"/>
      <c r="G9" s="428"/>
      <c r="H9" s="429"/>
      <c r="I9" s="147"/>
    </row>
    <row r="10" spans="1:18" ht="16" customHeight="1" x14ac:dyDescent="0.35">
      <c r="A10" s="120" t="s">
        <v>37</v>
      </c>
      <c r="B10" s="121"/>
      <c r="C10" s="154">
        <f>IF(NOT(Scoreformulier!D22=""),Scoreformulier!D22,Scoreformulier!E22)</f>
        <v>0</v>
      </c>
      <c r="D10" s="148"/>
      <c r="E10" s="445" t="s">
        <v>289</v>
      </c>
      <c r="F10" s="434"/>
      <c r="G10" s="434"/>
      <c r="H10" s="435"/>
      <c r="I10" s="147"/>
    </row>
    <row r="11" spans="1:18" ht="16.5" x14ac:dyDescent="0.35">
      <c r="A11" s="120" t="s">
        <v>40</v>
      </c>
      <c r="B11" s="121"/>
      <c r="C11" s="154">
        <f>IF(NOT(Scoreformulier!D23=""),Scoreformulier!D23,Scoreformulier!E23)</f>
        <v>0</v>
      </c>
      <c r="D11" s="148"/>
      <c r="E11" s="427"/>
      <c r="F11" s="428"/>
      <c r="G11" s="428"/>
      <c r="H11" s="429"/>
      <c r="I11" s="147"/>
    </row>
    <row r="12" spans="1:18" ht="16.5" x14ac:dyDescent="0.35">
      <c r="A12" s="120" t="s">
        <v>43</v>
      </c>
      <c r="B12" s="121"/>
      <c r="C12" s="154">
        <f>IF(NOT(Scoreformulier!D24=""),Scoreformulier!D24,Scoreformulier!E24)</f>
        <v>0</v>
      </c>
      <c r="D12" s="148"/>
      <c r="E12" s="427"/>
      <c r="F12" s="428"/>
      <c r="G12" s="428"/>
      <c r="H12" s="429"/>
      <c r="I12" s="147"/>
    </row>
    <row r="13" spans="1:18" ht="16.5" x14ac:dyDescent="0.35">
      <c r="A13" s="120" t="s">
        <v>45</v>
      </c>
      <c r="B13" s="121"/>
      <c r="C13" s="154">
        <f>IF(NOT(Scoreformulier!D25=""),Scoreformulier!D25,Scoreformulier!E25)</f>
        <v>0</v>
      </c>
      <c r="D13" s="148"/>
      <c r="E13" s="427"/>
      <c r="F13" s="428"/>
      <c r="G13" s="428"/>
      <c r="H13" s="429"/>
      <c r="I13" s="147"/>
    </row>
    <row r="14" spans="1:18" ht="16.5" customHeight="1" x14ac:dyDescent="0.35">
      <c r="A14" s="120" t="s">
        <v>47</v>
      </c>
      <c r="B14" s="121"/>
      <c r="C14" s="154">
        <f>IF(NOT(Scoreformulier!D26=""),Scoreformulier!D26,Scoreformulier!E26)</f>
        <v>0</v>
      </c>
      <c r="D14" s="148"/>
      <c r="E14" s="427"/>
      <c r="F14" s="428"/>
      <c r="G14" s="428"/>
      <c r="H14" s="429"/>
      <c r="I14" s="147"/>
    </row>
    <row r="15" spans="1:18" ht="17.149999999999999" customHeight="1" thickBot="1" x14ac:dyDescent="0.4">
      <c r="A15" s="120" t="s">
        <v>48</v>
      </c>
      <c r="B15" s="121"/>
      <c r="C15" s="154">
        <f>IF(NOT(Scoreformulier!D27=""),Scoreformulier!D27,Scoreformulier!E27)</f>
        <v>0</v>
      </c>
      <c r="D15" s="148"/>
      <c r="E15" s="430"/>
      <c r="F15" s="431"/>
      <c r="G15" s="431"/>
      <c r="H15" s="432"/>
      <c r="I15" s="147"/>
    </row>
    <row r="16" spans="1:18" ht="16.5" x14ac:dyDescent="0.35">
      <c r="A16" s="120" t="s">
        <v>51</v>
      </c>
      <c r="B16" s="121"/>
      <c r="C16" s="154">
        <f>IF(NOT(Scoreformulier!D28=""),Scoreformulier!D28,Scoreformulier!E28)</f>
        <v>0</v>
      </c>
      <c r="D16" s="148"/>
      <c r="E16" s="427" t="s">
        <v>290</v>
      </c>
      <c r="F16" s="428"/>
      <c r="G16" s="428"/>
      <c r="H16" s="429"/>
      <c r="I16" s="147"/>
    </row>
    <row r="17" spans="1:9" ht="16.5" x14ac:dyDescent="0.35">
      <c r="A17" s="120" t="s">
        <v>59</v>
      </c>
      <c r="B17" s="121"/>
      <c r="C17" s="154">
        <f>IF(NOT(Scoreformulier!D29=""),Scoreformulier!D29,Scoreformulier!E29)</f>
        <v>0</v>
      </c>
      <c r="D17" s="148"/>
      <c r="E17" s="427"/>
      <c r="F17" s="428"/>
      <c r="G17" s="428"/>
      <c r="H17" s="429"/>
      <c r="I17" s="147"/>
    </row>
    <row r="18" spans="1:9" ht="16.5" x14ac:dyDescent="0.35">
      <c r="A18" s="120" t="s">
        <v>62</v>
      </c>
      <c r="B18" s="121"/>
      <c r="C18" s="154">
        <f>IF(NOT(Scoreformulier!D30=""),Scoreformulier!D30,Scoreformulier!E30)</f>
        <v>0</v>
      </c>
      <c r="D18" s="148"/>
      <c r="E18" s="427"/>
      <c r="F18" s="428"/>
      <c r="G18" s="428"/>
      <c r="H18" s="429"/>
      <c r="I18" s="147"/>
    </row>
    <row r="19" spans="1:9" ht="16.5" x14ac:dyDescent="0.35">
      <c r="A19" s="120" t="s">
        <v>67</v>
      </c>
      <c r="B19" s="121" t="s">
        <v>291</v>
      </c>
      <c r="C19" s="154">
        <f>IF(NOT(Scoreformulier!D31=""),Scoreformulier!D31,Scoreformulier!E31)</f>
        <v>0</v>
      </c>
      <c r="D19" s="148"/>
      <c r="E19" s="427"/>
      <c r="F19" s="428"/>
      <c r="G19" s="428"/>
      <c r="H19" s="429"/>
      <c r="I19" s="157"/>
    </row>
    <row r="20" spans="1:9" ht="16.5" customHeight="1" thickBot="1" x14ac:dyDescent="0.4">
      <c r="A20" s="120" t="s">
        <v>74</v>
      </c>
      <c r="B20" s="121"/>
      <c r="C20" s="154">
        <f>IF(NOT(Scoreformulier!D32=""),Scoreformulier!D32,Scoreformulier!E32)</f>
        <v>0</v>
      </c>
      <c r="D20" s="148"/>
      <c r="E20" s="430"/>
      <c r="F20" s="431"/>
      <c r="G20" s="431"/>
      <c r="H20" s="432"/>
      <c r="I20" s="159"/>
    </row>
    <row r="21" spans="1:9" ht="16" customHeight="1" x14ac:dyDescent="0.35">
      <c r="A21" s="120" t="s">
        <v>77</v>
      </c>
      <c r="B21" s="121"/>
      <c r="C21" s="154">
        <f>IF(NOT(Scoreformulier!D33=""),Scoreformulier!D33,Scoreformulier!E33)</f>
        <v>0</v>
      </c>
      <c r="D21" s="148"/>
      <c r="E21" s="150"/>
      <c r="F21" s="150"/>
      <c r="G21" s="150"/>
      <c r="H21" s="150"/>
      <c r="I21" s="158"/>
    </row>
    <row r="22" spans="1:9" ht="17.25" customHeight="1" thickBot="1" x14ac:dyDescent="0.4">
      <c r="A22" s="120" t="s">
        <v>81</v>
      </c>
      <c r="B22" s="121"/>
      <c r="C22" s="154">
        <f>IF(NOT(Scoreformulier!D34=""),Scoreformulier!D34,Scoreformulier!E34)</f>
        <v>0</v>
      </c>
      <c r="D22" s="148"/>
      <c r="E22" s="124"/>
      <c r="F22" s="124"/>
      <c r="G22" s="124"/>
      <c r="H22" s="124"/>
      <c r="I22" s="147"/>
    </row>
    <row r="23" spans="1:9" ht="16.5" x14ac:dyDescent="0.35">
      <c r="A23" s="120" t="s">
        <v>83</v>
      </c>
      <c r="B23" s="121" t="s">
        <v>84</v>
      </c>
      <c r="C23" s="154">
        <f>IF(NOT(Scoreformulier!D35=""),Scoreformulier!D35,Scoreformulier!E35)</f>
        <v>0</v>
      </c>
      <c r="D23" s="148"/>
      <c r="E23" s="436" t="s">
        <v>292</v>
      </c>
      <c r="F23" s="437"/>
      <c r="G23" s="437"/>
      <c r="H23" s="438"/>
      <c r="I23" s="147"/>
    </row>
    <row r="24" spans="1:9" ht="16.5" x14ac:dyDescent="0.35">
      <c r="A24" s="120" t="s">
        <v>86</v>
      </c>
      <c r="B24" s="121"/>
      <c r="C24" s="154">
        <f>IF(NOT(Scoreformulier!D36=""),Scoreformulier!D36,Scoreformulier!E36)</f>
        <v>0</v>
      </c>
      <c r="D24" s="148"/>
      <c r="E24" s="439"/>
      <c r="F24" s="440"/>
      <c r="G24" s="440"/>
      <c r="H24" s="441"/>
      <c r="I24" s="147"/>
    </row>
    <row r="25" spans="1:9" ht="16.5" x14ac:dyDescent="0.35">
      <c r="A25" s="120" t="s">
        <v>87</v>
      </c>
      <c r="B25" s="121"/>
      <c r="C25" s="154">
        <f>IF(NOT(Scoreformulier!D37=""),Scoreformulier!D37,Scoreformulier!E37)</f>
        <v>0</v>
      </c>
      <c r="D25" s="148"/>
      <c r="E25" s="439"/>
      <c r="F25" s="440"/>
      <c r="G25" s="440"/>
      <c r="H25" s="441"/>
      <c r="I25" s="147"/>
    </row>
    <row r="26" spans="1:9" ht="16.5" x14ac:dyDescent="0.35">
      <c r="A26" s="120" t="s">
        <v>88</v>
      </c>
      <c r="B26" s="121"/>
      <c r="C26" s="154" t="str">
        <f>IF(NOT(Scoreformulier!D38=""),Scoreformulier!D38,Scoreformulier!E38)</f>
        <v xml:space="preserve"> </v>
      </c>
      <c r="D26" s="148"/>
      <c r="E26" s="439"/>
      <c r="F26" s="440"/>
      <c r="G26" s="440"/>
      <c r="H26" s="441"/>
      <c r="I26" s="147"/>
    </row>
    <row r="27" spans="1:9" ht="16.5" x14ac:dyDescent="0.35">
      <c r="A27" s="120" t="s">
        <v>90</v>
      </c>
      <c r="B27" s="121"/>
      <c r="C27" s="154">
        <f>IF(NOT(Scoreformulier!D39=""),Scoreformulier!D39,Scoreformulier!E39)</f>
        <v>0</v>
      </c>
      <c r="D27" s="148"/>
      <c r="E27" s="439"/>
      <c r="F27" s="440"/>
      <c r="G27" s="440"/>
      <c r="H27" s="441"/>
      <c r="I27" s="147"/>
    </row>
    <row r="28" spans="1:9" ht="17" thickBot="1" x14ac:dyDescent="0.4">
      <c r="A28" s="120" t="s">
        <v>92</v>
      </c>
      <c r="B28" s="121"/>
      <c r="C28" s="154">
        <f>IF(NOT(Scoreformulier!D40=""),Scoreformulier!D40,Scoreformulier!E40)</f>
        <v>0</v>
      </c>
      <c r="D28" s="148"/>
      <c r="E28" s="442"/>
      <c r="F28" s="443"/>
      <c r="G28" s="443"/>
      <c r="H28" s="444"/>
      <c r="I28" s="147"/>
    </row>
    <row r="29" spans="1:9" ht="16.5" x14ac:dyDescent="0.35">
      <c r="A29" s="120" t="s">
        <v>94</v>
      </c>
      <c r="B29" s="121"/>
      <c r="C29" s="154">
        <f>IF(NOT(Scoreformulier!D41=""),Scoreformulier!D41,Scoreformulier!E41)</f>
        <v>0</v>
      </c>
      <c r="D29" s="147"/>
      <c r="E29" s="253"/>
      <c r="F29" s="253"/>
      <c r="G29" s="253"/>
      <c r="H29" s="253"/>
      <c r="I29" s="124"/>
    </row>
    <row r="30" spans="1:9" ht="16.5" x14ac:dyDescent="0.35">
      <c r="A30" s="120" t="s">
        <v>96</v>
      </c>
      <c r="B30" s="121"/>
      <c r="C30" s="154">
        <f>IF(NOT(Scoreformulier!D42=""),Scoreformulier!D42,Scoreformulier!E42)</f>
        <v>0</v>
      </c>
      <c r="D30" s="147"/>
      <c r="E30" s="124"/>
      <c r="F30" s="124"/>
      <c r="G30" s="124"/>
      <c r="H30" s="124"/>
      <c r="I30" s="124"/>
    </row>
    <row r="31" spans="1:9" ht="16.5" x14ac:dyDescent="0.35">
      <c r="A31" s="120" t="s">
        <v>98</v>
      </c>
      <c r="B31" s="121"/>
      <c r="C31" s="154">
        <f>IF(NOT(Scoreformulier!D43=""),Scoreformulier!D43,Scoreformulier!E43)</f>
        <v>0</v>
      </c>
      <c r="D31" s="147"/>
      <c r="E31" s="124"/>
      <c r="F31" s="124"/>
      <c r="G31" s="124"/>
      <c r="H31" s="124"/>
      <c r="I31" s="124"/>
    </row>
    <row r="32" spans="1:9" ht="16.5" x14ac:dyDescent="0.35">
      <c r="A32" s="120" t="s">
        <v>99</v>
      </c>
      <c r="B32" s="121"/>
      <c r="C32" s="154">
        <f>IF(NOT(Scoreformulier!D44=""),Scoreformulier!D44,Scoreformulier!E44)</f>
        <v>0</v>
      </c>
      <c r="D32" s="147"/>
      <c r="E32" s="124"/>
      <c r="F32" s="124"/>
      <c r="G32" s="124"/>
      <c r="H32" s="124"/>
      <c r="I32" s="124"/>
    </row>
    <row r="33" spans="1:9" ht="16.5" x14ac:dyDescent="0.35">
      <c r="A33" s="120" t="s">
        <v>103</v>
      </c>
      <c r="B33" s="121" t="s">
        <v>293</v>
      </c>
      <c r="C33" s="154">
        <f>IF(NOT(Scoreformulier!D45=""),Scoreformulier!D45,Scoreformulier!E45)</f>
        <v>0</v>
      </c>
      <c r="D33" s="147"/>
      <c r="E33" s="124"/>
      <c r="F33" s="124"/>
      <c r="G33" s="124"/>
      <c r="H33" s="124"/>
      <c r="I33" s="124"/>
    </row>
    <row r="34" spans="1:9" ht="16.5" x14ac:dyDescent="0.35">
      <c r="A34" s="120" t="s">
        <v>107</v>
      </c>
      <c r="B34" s="121"/>
      <c r="C34" s="154">
        <f>IF(NOT(Scoreformulier!D46=""),Scoreformulier!D46,Scoreformulier!E46)</f>
        <v>0</v>
      </c>
      <c r="D34" s="147"/>
      <c r="E34" s="124"/>
      <c r="F34" s="124"/>
      <c r="G34" s="124"/>
      <c r="H34" s="124"/>
      <c r="I34" s="124"/>
    </row>
    <row r="35" spans="1:9" ht="16.5" x14ac:dyDescent="0.35">
      <c r="A35" s="120" t="s">
        <v>111</v>
      </c>
      <c r="B35" s="121"/>
      <c r="C35" s="154">
        <f>IF(NOT(Scoreformulier!D47=""),Scoreformulier!D47,Scoreformulier!E47)</f>
        <v>0</v>
      </c>
      <c r="D35" s="147"/>
      <c r="E35" s="124"/>
      <c r="F35" s="124"/>
      <c r="G35" s="124"/>
      <c r="H35" s="124"/>
      <c r="I35" s="124"/>
    </row>
    <row r="36" spans="1:9" ht="16.5" x14ac:dyDescent="0.35">
      <c r="A36" s="120" t="s">
        <v>114</v>
      </c>
      <c r="B36" s="121"/>
      <c r="C36" s="154">
        <f>IF(NOT(Scoreformulier!D48=""),Scoreformulier!D48,Scoreformulier!E48)</f>
        <v>0</v>
      </c>
      <c r="D36" s="147"/>
      <c r="E36" s="124"/>
      <c r="F36" s="124"/>
      <c r="G36" s="124"/>
      <c r="H36" s="124"/>
      <c r="I36" s="124"/>
    </row>
    <row r="37" spans="1:9" ht="16.5" x14ac:dyDescent="0.35">
      <c r="A37" s="120" t="s">
        <v>118</v>
      </c>
      <c r="B37" s="121"/>
      <c r="C37" s="154">
        <f>IF(NOT(Scoreformulier!D49=""),Scoreformulier!D49,Scoreformulier!E49)</f>
        <v>0</v>
      </c>
      <c r="D37" s="147"/>
      <c r="E37" s="124"/>
      <c r="F37" s="124"/>
      <c r="G37" s="124"/>
      <c r="H37" s="124"/>
      <c r="I37" s="124"/>
    </row>
    <row r="38" spans="1:9" ht="16.5" x14ac:dyDescent="0.35">
      <c r="A38" s="120" t="s">
        <v>121</v>
      </c>
      <c r="B38" s="121"/>
      <c r="C38" s="154">
        <f>IF(NOT(Scoreformulier!D50=""),Scoreformulier!D50,Scoreformulier!E50)</f>
        <v>0</v>
      </c>
      <c r="D38" s="147"/>
      <c r="E38" s="124"/>
      <c r="F38" s="124"/>
      <c r="G38" s="124"/>
      <c r="H38" s="124"/>
      <c r="I38" s="124"/>
    </row>
    <row r="39" spans="1:9" ht="16.5" x14ac:dyDescent="0.35">
      <c r="A39" s="120" t="s">
        <v>123</v>
      </c>
      <c r="B39" s="121"/>
      <c r="C39" s="154">
        <f>IF(NOT(Scoreformulier!D51=""),Scoreformulier!D51,Scoreformulier!E51)</f>
        <v>0</v>
      </c>
      <c r="D39" s="147"/>
      <c r="E39" s="124"/>
      <c r="F39" s="124"/>
      <c r="G39" s="124"/>
      <c r="H39" s="124"/>
      <c r="I39" s="124"/>
    </row>
    <row r="40" spans="1:9" ht="16.5" x14ac:dyDescent="0.35">
      <c r="A40" s="120" t="s">
        <v>125</v>
      </c>
      <c r="B40" s="121"/>
      <c r="C40" s="154">
        <f>IF(NOT(Scoreformulier!D52=""),Scoreformulier!D52,Scoreformulier!E52)</f>
        <v>0</v>
      </c>
      <c r="D40" s="147"/>
      <c r="E40" s="124"/>
      <c r="F40" s="124"/>
      <c r="G40" s="124"/>
      <c r="H40" s="124"/>
      <c r="I40" s="124"/>
    </row>
    <row r="41" spans="1:9" ht="16.5" x14ac:dyDescent="0.35">
      <c r="A41" s="120" t="s">
        <v>128</v>
      </c>
      <c r="B41" s="121"/>
      <c r="C41" s="154">
        <f>IF(NOT(Scoreformulier!D53=""),Scoreformulier!D53,Scoreformulier!E53)</f>
        <v>0</v>
      </c>
      <c r="D41" s="147"/>
      <c r="E41" s="124"/>
      <c r="F41" s="124"/>
      <c r="G41" s="124"/>
      <c r="H41" s="124"/>
      <c r="I41" s="124"/>
    </row>
    <row r="42" spans="1:9" ht="16.5" x14ac:dyDescent="0.35">
      <c r="A42" s="120" t="s">
        <v>130</v>
      </c>
      <c r="B42" s="121"/>
      <c r="C42" s="154">
        <f>IF(NOT(Scoreformulier!D54=""),Scoreformulier!D54,Scoreformulier!E54)</f>
        <v>0</v>
      </c>
      <c r="D42" s="147"/>
      <c r="E42" s="124"/>
      <c r="F42" s="124"/>
      <c r="G42" s="124"/>
      <c r="H42" s="124"/>
      <c r="I42" s="124"/>
    </row>
    <row r="43" spans="1:9" ht="16.5" x14ac:dyDescent="0.35">
      <c r="A43" s="120" t="s">
        <v>132</v>
      </c>
      <c r="B43" s="121"/>
      <c r="C43" s="154">
        <f>IF(NOT(Scoreformulier!D55=""),Scoreformulier!D55,Scoreformulier!E55)</f>
        <v>0</v>
      </c>
      <c r="D43" s="147"/>
      <c r="E43" s="124"/>
      <c r="F43" s="124"/>
      <c r="G43" s="124"/>
      <c r="H43" s="124"/>
      <c r="I43" s="124"/>
    </row>
    <row r="44" spans="1:9" ht="16.5" x14ac:dyDescent="0.35">
      <c r="A44" s="120" t="s">
        <v>134</v>
      </c>
      <c r="B44" s="121"/>
      <c r="C44" s="154">
        <f>IF(NOT(Scoreformulier!D56=""),Scoreformulier!D56,Scoreformulier!E56)</f>
        <v>0</v>
      </c>
      <c r="D44" s="147"/>
      <c r="E44" s="124"/>
      <c r="F44" s="124"/>
      <c r="G44" s="124"/>
      <c r="H44" s="124"/>
      <c r="I44" s="124"/>
    </row>
    <row r="45" spans="1:9" ht="16.5" x14ac:dyDescent="0.35">
      <c r="A45" s="120" t="s">
        <v>136</v>
      </c>
      <c r="B45" s="121"/>
      <c r="C45" s="154">
        <f>IF(NOT(Scoreformulier!D57=""),Scoreformulier!D57,Scoreformulier!E57)</f>
        <v>0</v>
      </c>
      <c r="D45" s="147"/>
      <c r="E45" s="124"/>
      <c r="F45" s="124"/>
      <c r="G45" s="124"/>
      <c r="H45" s="124"/>
      <c r="I45" s="124"/>
    </row>
    <row r="46" spans="1:9" ht="16.5" x14ac:dyDescent="0.35">
      <c r="A46" s="120" t="s">
        <v>138</v>
      </c>
      <c r="B46" s="121"/>
      <c r="C46" s="154">
        <f>IF(NOT(Scoreformulier!D58=""),Scoreformulier!D58,Scoreformulier!E58)</f>
        <v>0</v>
      </c>
      <c r="D46" s="147"/>
      <c r="E46" s="124"/>
      <c r="F46" s="124"/>
      <c r="G46" s="124"/>
      <c r="H46" s="124"/>
      <c r="I46" s="124"/>
    </row>
    <row r="47" spans="1:9" ht="16.5" x14ac:dyDescent="0.35">
      <c r="A47" s="120" t="s">
        <v>139</v>
      </c>
      <c r="B47" s="121" t="s">
        <v>294</v>
      </c>
      <c r="C47" s="154">
        <f>IF(NOT(Scoreformulier!D59=""),Scoreformulier!D59,Scoreformulier!E59)</f>
        <v>0</v>
      </c>
      <c r="D47" s="147"/>
      <c r="E47" s="124"/>
      <c r="F47" s="124"/>
      <c r="G47" s="124"/>
      <c r="H47" s="124"/>
      <c r="I47" s="124"/>
    </row>
    <row r="48" spans="1:9" ht="16.5" x14ac:dyDescent="0.35">
      <c r="A48" s="120" t="s">
        <v>142</v>
      </c>
      <c r="B48" s="121"/>
      <c r="C48" s="154">
        <f>IF(NOT(Scoreformulier!D60=""),Scoreformulier!D60,Scoreformulier!E60)</f>
        <v>0</v>
      </c>
      <c r="D48" s="147"/>
      <c r="E48" s="124"/>
      <c r="F48" s="124"/>
      <c r="G48" s="124"/>
      <c r="H48" s="124"/>
      <c r="I48" s="124"/>
    </row>
    <row r="49" spans="1:9" ht="16.5" x14ac:dyDescent="0.35">
      <c r="A49" s="120" t="s">
        <v>144</v>
      </c>
      <c r="B49" s="121" t="s">
        <v>295</v>
      </c>
      <c r="C49" s="154">
        <f>IF(NOT(Scoreformulier!D61=""),Scoreformulier!D61,Scoreformulier!E61)</f>
        <v>0</v>
      </c>
      <c r="D49" s="147"/>
      <c r="E49" s="124"/>
      <c r="F49" s="124"/>
      <c r="G49" s="124"/>
      <c r="H49" s="124"/>
      <c r="I49" s="124"/>
    </row>
    <row r="50" spans="1:9" ht="17" thickBot="1" x14ac:dyDescent="0.4">
      <c r="A50" s="128" t="s">
        <v>147</v>
      </c>
      <c r="B50" s="129"/>
      <c r="C50" s="154">
        <f>IF(NOT(Scoreformulier!D62=""),Scoreformulier!D62,Scoreformulier!E62)</f>
        <v>0</v>
      </c>
      <c r="D50" s="147"/>
      <c r="E50" s="124"/>
      <c r="F50" s="124"/>
      <c r="G50" s="124"/>
      <c r="H50" s="124"/>
      <c r="I50" s="124"/>
    </row>
    <row r="51" spans="1:9" ht="16.5" x14ac:dyDescent="0.35">
      <c r="A51" s="130" t="s">
        <v>151</v>
      </c>
      <c r="B51" s="131"/>
      <c r="C51" s="155">
        <f>IF(NOT(Scoreformulier!D66=""),Scoreformulier!D66,Scoreformulier!E66)</f>
        <v>0</v>
      </c>
      <c r="D51" s="147"/>
      <c r="E51" s="124"/>
      <c r="F51" s="124"/>
      <c r="G51" s="124"/>
      <c r="H51" s="124"/>
      <c r="I51" s="124"/>
    </row>
    <row r="52" spans="1:9" ht="16.5" x14ac:dyDescent="0.35">
      <c r="A52" s="132" t="s">
        <v>153</v>
      </c>
      <c r="B52" s="133"/>
      <c r="C52" s="155">
        <f>IF(NOT(Scoreformulier!D67=""),Scoreformulier!D67,Scoreformulier!E67)</f>
        <v>0</v>
      </c>
      <c r="D52" s="147"/>
      <c r="E52" s="124"/>
      <c r="F52" s="124"/>
      <c r="G52" s="124"/>
      <c r="H52" s="124"/>
      <c r="I52" s="124"/>
    </row>
    <row r="53" spans="1:9" ht="16.5" x14ac:dyDescent="0.35">
      <c r="A53" s="130" t="s">
        <v>154</v>
      </c>
      <c r="B53" s="134" t="s">
        <v>296</v>
      </c>
      <c r="C53" s="155">
        <f>IF(NOT(Scoreformulier!D68=""),Scoreformulier!D68,Scoreformulier!E68)</f>
        <v>0</v>
      </c>
      <c r="D53" s="147"/>
      <c r="E53" s="124"/>
      <c r="F53" s="124"/>
      <c r="G53" s="124"/>
      <c r="H53" s="124"/>
      <c r="I53" s="124"/>
    </row>
    <row r="54" spans="1:9" ht="16.5" x14ac:dyDescent="0.35">
      <c r="A54" s="132" t="s">
        <v>156</v>
      </c>
      <c r="B54" s="135"/>
      <c r="C54" s="155">
        <f>IF(NOT(Scoreformulier!D69=""),Scoreformulier!D69,Scoreformulier!E69)</f>
        <v>0</v>
      </c>
      <c r="D54" s="147"/>
      <c r="E54" s="124"/>
      <c r="F54" s="124"/>
      <c r="G54" s="124"/>
      <c r="H54" s="124"/>
      <c r="I54" s="124"/>
    </row>
    <row r="55" spans="1:9" ht="16.5" x14ac:dyDescent="0.35">
      <c r="A55" s="130" t="s">
        <v>157</v>
      </c>
      <c r="B55" s="136"/>
      <c r="C55" s="155">
        <f>IF(NOT(Scoreformulier!D70=""),Scoreformulier!D70,Scoreformulier!E70)</f>
        <v>0</v>
      </c>
      <c r="D55" s="147"/>
      <c r="E55" s="124"/>
      <c r="F55" s="124"/>
      <c r="G55" s="124"/>
      <c r="H55" s="124"/>
      <c r="I55" s="124"/>
    </row>
    <row r="56" spans="1:9" ht="16.5" x14ac:dyDescent="0.35">
      <c r="A56" s="130" t="s">
        <v>159</v>
      </c>
      <c r="B56" s="136"/>
      <c r="C56" s="155">
        <f>IF(NOT(Scoreformulier!D71=""),Scoreformulier!D71,Scoreformulier!E71)</f>
        <v>0</v>
      </c>
      <c r="D56" s="147"/>
      <c r="E56" s="124"/>
      <c r="F56" s="124"/>
      <c r="G56" s="124"/>
      <c r="H56" s="124"/>
      <c r="I56" s="124"/>
    </row>
    <row r="57" spans="1:9" ht="16.5" x14ac:dyDescent="0.35">
      <c r="A57" s="130" t="s">
        <v>161</v>
      </c>
      <c r="B57" s="137" t="s">
        <v>297</v>
      </c>
      <c r="C57" s="155">
        <f>IF(NOT(Scoreformulier!D72=""),Scoreformulier!D72,Scoreformulier!E72)</f>
        <v>0</v>
      </c>
      <c r="D57" s="147"/>
      <c r="E57" s="124"/>
      <c r="F57" s="124"/>
      <c r="G57" s="124"/>
      <c r="H57" s="124"/>
      <c r="I57" s="124"/>
    </row>
    <row r="58" spans="1:9" ht="16.5" x14ac:dyDescent="0.35">
      <c r="A58" s="132" t="s">
        <v>164</v>
      </c>
      <c r="B58" s="135"/>
      <c r="C58" s="155">
        <f>IF(NOT(Scoreformulier!D73=""),Scoreformulier!D73,Scoreformulier!E73)</f>
        <v>0</v>
      </c>
      <c r="D58" s="147"/>
      <c r="E58" s="124"/>
      <c r="F58" s="124"/>
      <c r="G58" s="124"/>
      <c r="H58" s="124"/>
      <c r="I58" s="124"/>
    </row>
    <row r="59" spans="1:9" ht="16.5" x14ac:dyDescent="0.35">
      <c r="A59" s="130" t="s">
        <v>165</v>
      </c>
      <c r="B59" s="136" t="s">
        <v>298</v>
      </c>
      <c r="C59" s="155">
        <f>IF(NOT(Scoreformulier!D74=""),Scoreformulier!D74,Scoreformulier!E74)</f>
        <v>0</v>
      </c>
      <c r="D59" s="147"/>
      <c r="E59" s="124"/>
      <c r="F59" s="124"/>
      <c r="G59" s="124"/>
      <c r="H59" s="124"/>
      <c r="I59" s="124"/>
    </row>
    <row r="60" spans="1:9" ht="16.5" x14ac:dyDescent="0.35">
      <c r="A60" s="130" t="s">
        <v>167</v>
      </c>
      <c r="B60" s="138"/>
      <c r="C60" s="155">
        <f>IF(NOT(Scoreformulier!D75=""),Scoreformulier!D75,Scoreformulier!E75)</f>
        <v>0</v>
      </c>
      <c r="D60" s="147"/>
      <c r="E60" s="124"/>
      <c r="F60" s="124"/>
      <c r="G60" s="124"/>
      <c r="H60" s="124"/>
      <c r="I60" s="124"/>
    </row>
    <row r="61" spans="1:9" ht="16.5" x14ac:dyDescent="0.35">
      <c r="A61" s="132" t="s">
        <v>168</v>
      </c>
      <c r="B61" s="135"/>
      <c r="C61" s="155">
        <f>IF(NOT(Scoreformulier!D76=""),Scoreformulier!D76,Scoreformulier!E76)</f>
        <v>0</v>
      </c>
      <c r="D61" s="147"/>
      <c r="E61" s="124"/>
      <c r="F61" s="124"/>
      <c r="G61" s="124"/>
      <c r="H61" s="124"/>
      <c r="I61" s="124"/>
    </row>
    <row r="62" spans="1:9" ht="16.5" x14ac:dyDescent="0.35">
      <c r="A62" s="130" t="s">
        <v>169</v>
      </c>
      <c r="B62" s="136"/>
      <c r="C62" s="155">
        <f>IF(NOT(Scoreformulier!D77=""),Scoreformulier!D77,Scoreformulier!E77)</f>
        <v>0</v>
      </c>
      <c r="D62" s="147"/>
      <c r="E62" s="124"/>
      <c r="F62" s="124"/>
      <c r="G62" s="124"/>
      <c r="H62" s="124"/>
      <c r="I62" s="124"/>
    </row>
    <row r="63" spans="1:9" ht="16.5" x14ac:dyDescent="0.35">
      <c r="A63" s="130" t="s">
        <v>171</v>
      </c>
      <c r="B63" s="138"/>
      <c r="C63" s="155">
        <f>IF(NOT(Scoreformulier!D78=""),Scoreformulier!D78,Scoreformulier!E78)</f>
        <v>0</v>
      </c>
      <c r="D63" s="147"/>
      <c r="E63" s="124"/>
      <c r="F63" s="124"/>
      <c r="G63" s="124"/>
      <c r="H63" s="124"/>
      <c r="I63" s="124"/>
    </row>
    <row r="64" spans="1:9" ht="16.5" x14ac:dyDescent="0.35">
      <c r="A64" s="130" t="s">
        <v>173</v>
      </c>
      <c r="B64" s="136"/>
      <c r="C64" s="155">
        <f>IF(NOT(Scoreformulier!D79=""),Scoreformulier!D79,Scoreformulier!E79)</f>
        <v>0</v>
      </c>
      <c r="D64" s="147"/>
      <c r="E64" s="124"/>
      <c r="F64" s="124"/>
      <c r="G64" s="124"/>
      <c r="H64" s="124"/>
      <c r="I64" s="124"/>
    </row>
    <row r="65" spans="1:9" ht="16.5" x14ac:dyDescent="0.35">
      <c r="A65" s="130" t="s">
        <v>175</v>
      </c>
      <c r="B65" s="136"/>
      <c r="C65" s="155">
        <f>IF(NOT(Scoreformulier!D80=""),Scoreformulier!D80,Scoreformulier!E80)</f>
        <v>0</v>
      </c>
      <c r="D65" s="147"/>
      <c r="E65" s="124"/>
      <c r="F65" s="124"/>
      <c r="G65" s="124"/>
      <c r="H65" s="124"/>
      <c r="I65" s="124"/>
    </row>
    <row r="66" spans="1:9" ht="16.5" x14ac:dyDescent="0.35">
      <c r="A66" s="130" t="s">
        <v>177</v>
      </c>
      <c r="B66" s="136" t="s">
        <v>299</v>
      </c>
      <c r="C66" s="155">
        <f>IF(NOT(Scoreformulier!D81=""),Scoreformulier!D81,Scoreformulier!E81)</f>
        <v>0</v>
      </c>
      <c r="D66" s="147"/>
      <c r="E66" s="124"/>
      <c r="F66" s="124"/>
      <c r="G66" s="124"/>
      <c r="H66" s="124"/>
      <c r="I66" s="124"/>
    </row>
    <row r="67" spans="1:9" ht="16.5" x14ac:dyDescent="0.35">
      <c r="A67" s="132" t="s">
        <v>180</v>
      </c>
      <c r="B67" s="135"/>
      <c r="C67" s="155">
        <f>IF(NOT(Scoreformulier!D82=""),Scoreformulier!D82,Scoreformulier!E82)</f>
        <v>0</v>
      </c>
      <c r="D67" s="147"/>
      <c r="E67" s="124"/>
      <c r="F67" s="124"/>
      <c r="G67" s="124"/>
      <c r="H67" s="124"/>
      <c r="I67" s="124"/>
    </row>
    <row r="68" spans="1:9" ht="16.5" x14ac:dyDescent="0.35">
      <c r="A68" s="132" t="s">
        <v>181</v>
      </c>
      <c r="B68" s="135"/>
      <c r="C68" s="155">
        <f>IF(NOT(Scoreformulier!D83=""),Scoreformulier!D83,Scoreformulier!E83)</f>
        <v>0</v>
      </c>
      <c r="D68" s="147"/>
      <c r="E68" s="124"/>
      <c r="F68" s="124"/>
      <c r="G68" s="124"/>
      <c r="H68" s="124"/>
      <c r="I68" s="124"/>
    </row>
    <row r="69" spans="1:9" ht="16.5" x14ac:dyDescent="0.35">
      <c r="A69" s="132" t="s">
        <v>138</v>
      </c>
      <c r="B69" s="135"/>
      <c r="C69" s="155">
        <f>IF(NOT(Scoreformulier!D84=""),Scoreformulier!D84,Scoreformulier!E84)</f>
        <v>0</v>
      </c>
      <c r="D69" s="147"/>
      <c r="E69" s="124"/>
      <c r="F69" s="124"/>
      <c r="G69" s="124"/>
      <c r="H69" s="124"/>
      <c r="I69" s="124"/>
    </row>
    <row r="70" spans="1:9" ht="16.5" x14ac:dyDescent="0.35">
      <c r="A70" s="130" t="s">
        <v>182</v>
      </c>
      <c r="B70" s="136"/>
      <c r="C70" s="155">
        <f>IF(NOT(Scoreformulier!D85=""),Scoreformulier!D85,Scoreformulier!E85)</f>
        <v>0</v>
      </c>
      <c r="D70" s="147"/>
      <c r="E70" s="124"/>
      <c r="F70" s="124"/>
      <c r="G70" s="124"/>
      <c r="H70" s="124"/>
      <c r="I70" s="124"/>
    </row>
    <row r="71" spans="1:9" ht="16.5" x14ac:dyDescent="0.35">
      <c r="A71" s="132" t="s">
        <v>139</v>
      </c>
      <c r="B71" s="135" t="s">
        <v>294</v>
      </c>
      <c r="C71" s="155">
        <f>IF(NOT(Scoreformulier!D86=""),Scoreformulier!D86,Scoreformulier!E86)</f>
        <v>0</v>
      </c>
      <c r="D71" s="147"/>
      <c r="E71" s="124"/>
      <c r="F71" s="124"/>
      <c r="G71" s="124"/>
      <c r="H71" s="124"/>
      <c r="I71" s="124"/>
    </row>
    <row r="72" spans="1:9" ht="16.5" x14ac:dyDescent="0.35">
      <c r="A72" s="132" t="s">
        <v>142</v>
      </c>
      <c r="B72" s="135"/>
      <c r="C72" s="155">
        <f>IF(NOT(Scoreformulier!D87=""),Scoreformulier!D87,Scoreformulier!E87)</f>
        <v>0</v>
      </c>
      <c r="D72" s="147"/>
      <c r="E72" s="124"/>
      <c r="F72" s="124"/>
      <c r="G72" s="124"/>
      <c r="H72" s="124"/>
      <c r="I72" s="124"/>
    </row>
    <row r="73" spans="1:9" ht="16.5" x14ac:dyDescent="0.35">
      <c r="A73" s="130" t="s">
        <v>184</v>
      </c>
      <c r="B73" s="136"/>
      <c r="C73" s="155">
        <f>IF(NOT(Scoreformulier!D88=""),Scoreformulier!D88,Scoreformulier!E88)</f>
        <v>0</v>
      </c>
      <c r="D73" s="147"/>
      <c r="E73" s="124"/>
      <c r="F73" s="124"/>
      <c r="G73" s="124"/>
      <c r="H73" s="124"/>
      <c r="I73" s="124"/>
    </row>
    <row r="74" spans="1:9" ht="16.5" x14ac:dyDescent="0.35">
      <c r="A74" s="130" t="s">
        <v>186</v>
      </c>
      <c r="B74" s="136"/>
      <c r="C74" s="155">
        <f>IF(NOT(Scoreformulier!D89=""),Scoreformulier!D89,Scoreformulier!E89)</f>
        <v>0</v>
      </c>
      <c r="D74" s="147"/>
      <c r="E74" s="124"/>
      <c r="F74" s="124"/>
      <c r="G74" s="124"/>
      <c r="H74" s="124"/>
      <c r="I74" s="124"/>
    </row>
    <row r="75" spans="1:9" ht="16.5" x14ac:dyDescent="0.35">
      <c r="A75" s="130" t="s">
        <v>188</v>
      </c>
      <c r="B75" s="136" t="s">
        <v>300</v>
      </c>
      <c r="C75" s="155">
        <f>IF(NOT(Scoreformulier!D90=""),Scoreformulier!D90,Scoreformulier!E90)</f>
        <v>0</v>
      </c>
      <c r="D75" s="147"/>
      <c r="E75" s="124"/>
      <c r="F75" s="124"/>
      <c r="G75" s="124"/>
      <c r="H75" s="124"/>
      <c r="I75" s="124"/>
    </row>
    <row r="76" spans="1:9" ht="16.5" x14ac:dyDescent="0.35">
      <c r="A76" s="130" t="s">
        <v>192</v>
      </c>
      <c r="B76" s="136"/>
      <c r="C76" s="155">
        <f>IF(NOT(Scoreformulier!D91=""),Scoreformulier!D91,Scoreformulier!E91)</f>
        <v>0</v>
      </c>
      <c r="D76" s="147"/>
      <c r="E76" s="124"/>
      <c r="F76" s="124"/>
      <c r="G76" s="124"/>
      <c r="H76" s="124"/>
      <c r="I76" s="124"/>
    </row>
    <row r="77" spans="1:9" ht="16.5" x14ac:dyDescent="0.35">
      <c r="A77" s="132" t="s">
        <v>144</v>
      </c>
      <c r="B77" s="133" t="s">
        <v>295</v>
      </c>
      <c r="C77" s="155">
        <f>IF(NOT(Scoreformulier!D92=""),Scoreformulier!D92,Scoreformulier!E92)</f>
        <v>0</v>
      </c>
      <c r="D77" s="147"/>
      <c r="E77" s="124"/>
      <c r="F77" s="124"/>
      <c r="G77" s="124"/>
      <c r="H77" s="124"/>
      <c r="I77" s="124"/>
    </row>
    <row r="78" spans="1:9" ht="16.5" x14ac:dyDescent="0.35">
      <c r="A78" s="132" t="s">
        <v>147</v>
      </c>
      <c r="B78" s="135"/>
      <c r="C78" s="155">
        <f>IF(NOT(Scoreformulier!D93=""),Scoreformulier!D93,Scoreformulier!E93)</f>
        <v>0</v>
      </c>
      <c r="D78" s="147"/>
      <c r="E78" s="124"/>
      <c r="F78" s="124"/>
      <c r="G78" s="124"/>
      <c r="H78" s="124"/>
      <c r="I78" s="124"/>
    </row>
    <row r="79" spans="1:9" ht="17" thickBot="1" x14ac:dyDescent="0.4">
      <c r="A79" s="139" t="s">
        <v>194</v>
      </c>
      <c r="B79" s="140" t="s">
        <v>301</v>
      </c>
      <c r="C79" s="155">
        <f>IF(NOT(Scoreformulier!D94=""),Scoreformulier!D94,Scoreformulier!E94)</f>
        <v>0</v>
      </c>
      <c r="D79" s="147"/>
      <c r="E79" s="124"/>
      <c r="F79" s="124"/>
      <c r="G79" s="124"/>
      <c r="H79" s="124"/>
      <c r="I79" s="124"/>
    </row>
    <row r="80" spans="1:9" ht="16.5" x14ac:dyDescent="0.35">
      <c r="A80" s="141" t="s">
        <v>199</v>
      </c>
      <c r="B80" s="142" t="s">
        <v>302</v>
      </c>
      <c r="C80" s="156">
        <f>IF(NOT(Scoreformulier!D98=""),Scoreformulier!D98,Scoreformulier!E98)</f>
        <v>0</v>
      </c>
      <c r="D80" s="147"/>
      <c r="E80" s="124"/>
      <c r="F80" s="124"/>
      <c r="G80" s="124"/>
      <c r="H80" s="124"/>
      <c r="I80" s="124"/>
    </row>
    <row r="81" spans="1:9" ht="16.5" x14ac:dyDescent="0.35">
      <c r="A81" s="141" t="s">
        <v>201</v>
      </c>
      <c r="B81" s="143" t="s">
        <v>303</v>
      </c>
      <c r="C81" s="156">
        <f>IF(NOT(Scoreformulier!D99=""),Scoreformulier!D99,Scoreformulier!E99)</f>
        <v>0</v>
      </c>
      <c r="D81" s="147"/>
      <c r="E81" s="124"/>
      <c r="F81" s="124"/>
      <c r="G81" s="124"/>
      <c r="H81" s="124"/>
      <c r="I81" s="124"/>
    </row>
    <row r="82" spans="1:9" ht="16.5" x14ac:dyDescent="0.35">
      <c r="A82" s="141" t="s">
        <v>203</v>
      </c>
      <c r="B82" s="143" t="s">
        <v>304</v>
      </c>
      <c r="C82" s="156">
        <f>IF(NOT(Scoreformulier!D100=""),Scoreformulier!D100,Scoreformulier!E100)</f>
        <v>0</v>
      </c>
      <c r="D82" s="147"/>
      <c r="E82" s="124"/>
      <c r="F82" s="124"/>
      <c r="G82" s="124"/>
      <c r="H82" s="124"/>
      <c r="I82" s="124"/>
    </row>
    <row r="83" spans="1:9" ht="16.5" x14ac:dyDescent="0.35">
      <c r="A83" s="141" t="s">
        <v>205</v>
      </c>
      <c r="B83" s="143"/>
      <c r="C83" s="156">
        <f>IF(NOT(Scoreformulier!D101=""),Scoreformulier!D101,Scoreformulier!E101)</f>
        <v>0</v>
      </c>
      <c r="D83" s="147"/>
      <c r="E83" s="124"/>
      <c r="F83" s="124"/>
      <c r="G83" s="124"/>
      <c r="H83" s="124"/>
      <c r="I83" s="124"/>
    </row>
    <row r="84" spans="1:9" ht="16.5" x14ac:dyDescent="0.35">
      <c r="A84" s="141" t="s">
        <v>206</v>
      </c>
      <c r="B84" s="143"/>
      <c r="C84" s="156">
        <f>IF(NOT(Scoreformulier!D102=""),Scoreformulier!D102,Scoreformulier!E102)</f>
        <v>0</v>
      </c>
      <c r="D84" s="147"/>
      <c r="E84" s="124"/>
      <c r="F84" s="124"/>
      <c r="G84" s="124"/>
      <c r="H84" s="124"/>
      <c r="I84" s="124"/>
    </row>
    <row r="85" spans="1:9" ht="16.5" x14ac:dyDescent="0.35">
      <c r="A85" s="141" t="s">
        <v>207</v>
      </c>
      <c r="B85" s="143" t="s">
        <v>305</v>
      </c>
      <c r="C85" s="156">
        <f>IF(NOT(Scoreformulier!D103=""),Scoreformulier!D103,Scoreformulier!E103)</f>
        <v>0</v>
      </c>
      <c r="D85" s="147"/>
      <c r="E85" s="124"/>
      <c r="F85" s="124"/>
      <c r="G85" s="124"/>
      <c r="H85" s="124"/>
      <c r="I85" s="124"/>
    </row>
    <row r="86" spans="1:9" ht="16.5" x14ac:dyDescent="0.35">
      <c r="A86" s="141" t="s">
        <v>209</v>
      </c>
      <c r="B86" s="143" t="s">
        <v>306</v>
      </c>
      <c r="C86" s="156">
        <f>IF(NOT(Scoreformulier!D104=""),Scoreformulier!D104,Scoreformulier!E104)</f>
        <v>0</v>
      </c>
      <c r="D86" s="147"/>
      <c r="E86" s="124"/>
      <c r="F86" s="124"/>
      <c r="G86" s="124"/>
      <c r="H86" s="124"/>
      <c r="I86" s="124"/>
    </row>
    <row r="87" spans="1:9" ht="16.5" x14ac:dyDescent="0.35">
      <c r="A87" s="141" t="s">
        <v>211</v>
      </c>
      <c r="B87" s="143" t="s">
        <v>307</v>
      </c>
      <c r="C87" s="156">
        <f>IF(NOT(Scoreformulier!D105=""),Scoreformulier!D105,Scoreformulier!E105)</f>
        <v>0</v>
      </c>
      <c r="D87" s="147"/>
      <c r="E87" s="124"/>
      <c r="F87" s="124"/>
      <c r="G87" s="124"/>
      <c r="H87" s="124"/>
      <c r="I87" s="124"/>
    </row>
    <row r="88" spans="1:9" ht="16.5" x14ac:dyDescent="0.35">
      <c r="A88" s="141" t="s">
        <v>213</v>
      </c>
      <c r="B88" s="143"/>
      <c r="C88" s="156">
        <f>IF(NOT(Scoreformulier!D106=""),Scoreformulier!D106,Scoreformulier!E106)</f>
        <v>0</v>
      </c>
      <c r="D88" s="147"/>
      <c r="E88" s="124"/>
      <c r="F88" s="124"/>
      <c r="G88" s="124"/>
      <c r="H88" s="124"/>
      <c r="I88" s="124"/>
    </row>
    <row r="89" spans="1:9" ht="16.5" x14ac:dyDescent="0.35">
      <c r="A89" s="141" t="s">
        <v>214</v>
      </c>
      <c r="B89" s="143"/>
      <c r="C89" s="156">
        <f>IF(NOT(Scoreformulier!D107=""),Scoreformulier!D107,Scoreformulier!E107)</f>
        <v>0</v>
      </c>
      <c r="D89" s="147"/>
      <c r="E89" s="124"/>
      <c r="F89" s="124"/>
      <c r="G89" s="124"/>
      <c r="H89" s="124"/>
      <c r="I89" s="124"/>
    </row>
    <row r="90" spans="1:9" ht="16.5" x14ac:dyDescent="0.35">
      <c r="A90" s="141" t="s">
        <v>215</v>
      </c>
      <c r="B90" s="143"/>
      <c r="C90" s="156">
        <f>IF(NOT(Scoreformulier!D108=""),Scoreformulier!D108,Scoreformulier!E108)</f>
        <v>0</v>
      </c>
      <c r="D90" s="147"/>
      <c r="E90" s="124"/>
      <c r="F90" s="124"/>
      <c r="G90" s="124"/>
      <c r="H90" s="124"/>
      <c r="I90" s="124"/>
    </row>
    <row r="91" spans="1:9" ht="16.5" x14ac:dyDescent="0.35">
      <c r="A91" s="141" t="s">
        <v>216</v>
      </c>
      <c r="B91" s="143" t="s">
        <v>308</v>
      </c>
      <c r="C91" s="156">
        <f>IF(NOT(Scoreformulier!D109=""),Scoreformulier!D109,Scoreformulier!E109)</f>
        <v>0</v>
      </c>
      <c r="D91" s="147"/>
      <c r="E91" s="124"/>
      <c r="F91" s="124"/>
      <c r="G91" s="124"/>
      <c r="H91" s="124"/>
      <c r="I91" s="124"/>
    </row>
    <row r="92" spans="1:9" ht="16.5" x14ac:dyDescent="0.35">
      <c r="A92" s="141" t="s">
        <v>218</v>
      </c>
      <c r="B92" s="143" t="s">
        <v>218</v>
      </c>
      <c r="C92" s="156">
        <f>IF(NOT(Scoreformulier!D110=""),Scoreformulier!D110,Scoreformulier!E110)</f>
        <v>0</v>
      </c>
      <c r="D92" s="147"/>
      <c r="E92" s="124"/>
      <c r="F92" s="124"/>
      <c r="G92" s="124"/>
      <c r="H92" s="124"/>
      <c r="I92" s="124"/>
    </row>
    <row r="93" spans="1:9" ht="16.5" x14ac:dyDescent="0.35">
      <c r="A93" s="141" t="s">
        <v>220</v>
      </c>
      <c r="B93" s="143" t="s">
        <v>309</v>
      </c>
      <c r="C93" s="156">
        <f>IF(NOT(Scoreformulier!D111=""),Scoreformulier!D111,Scoreformulier!E111)</f>
        <v>0</v>
      </c>
      <c r="D93" s="147"/>
      <c r="E93" s="124"/>
      <c r="F93" s="124"/>
      <c r="G93" s="124"/>
      <c r="H93" s="124"/>
      <c r="I93" s="124"/>
    </row>
    <row r="94" spans="1:9" ht="17" thickBot="1" x14ac:dyDescent="0.4">
      <c r="A94" s="144" t="s">
        <v>222</v>
      </c>
      <c r="B94" s="145"/>
      <c r="C94" s="156">
        <f>IF(NOT(Scoreformulier!D112=""),Scoreformulier!D112,Scoreformulier!E112)</f>
        <v>0</v>
      </c>
      <c r="D94" s="147"/>
      <c r="E94" s="124"/>
      <c r="F94" s="124"/>
      <c r="G94" s="124"/>
      <c r="H94" s="124"/>
      <c r="I94" s="124"/>
    </row>
    <row r="95" spans="1:9" x14ac:dyDescent="0.35">
      <c r="A95" s="124"/>
      <c r="B95" s="124"/>
      <c r="D95" s="147"/>
      <c r="E95" s="124"/>
      <c r="F95" s="124"/>
      <c r="G95" s="124"/>
      <c r="H95" s="124"/>
      <c r="I95" s="124"/>
    </row>
    <row r="96" spans="1:9" x14ac:dyDescent="0.35">
      <c r="A96" s="124"/>
      <c r="B96" s="124"/>
      <c r="D96" s="147"/>
      <c r="E96" s="124"/>
      <c r="F96" s="124"/>
      <c r="G96" s="124"/>
      <c r="H96" s="124"/>
      <c r="I96" s="124"/>
    </row>
    <row r="97" spans="3:4" s="124" customFormat="1" x14ac:dyDescent="0.35">
      <c r="C97" s="146"/>
      <c r="D97" s="147"/>
    </row>
    <row r="98" spans="3:4" s="124" customFormat="1" x14ac:dyDescent="0.35">
      <c r="C98" s="146"/>
      <c r="D98" s="147"/>
    </row>
    <row r="99" spans="3:4" s="124" customFormat="1" x14ac:dyDescent="0.35">
      <c r="C99" s="146"/>
      <c r="D99" s="147"/>
    </row>
    <row r="100" spans="3:4" s="124" customFormat="1" x14ac:dyDescent="0.35">
      <c r="C100" s="146"/>
      <c r="D100" s="147"/>
    </row>
    <row r="101" spans="3:4" s="124" customFormat="1" x14ac:dyDescent="0.35">
      <c r="C101" s="146"/>
      <c r="D101" s="147"/>
    </row>
    <row r="102" spans="3:4" s="124" customFormat="1" x14ac:dyDescent="0.35">
      <c r="C102" s="146"/>
      <c r="D102" s="147"/>
    </row>
    <row r="103" spans="3:4" s="124" customFormat="1" x14ac:dyDescent="0.35">
      <c r="C103" s="146"/>
      <c r="D103" s="147"/>
    </row>
    <row r="104" spans="3:4" s="124" customFormat="1" x14ac:dyDescent="0.35">
      <c r="C104" s="146"/>
      <c r="D104" s="147"/>
    </row>
    <row r="105" spans="3:4" s="124" customFormat="1" x14ac:dyDescent="0.35">
      <c r="C105" s="146"/>
      <c r="D105" s="147"/>
    </row>
    <row r="106" spans="3:4" s="124" customFormat="1" x14ac:dyDescent="0.35">
      <c r="C106" s="146"/>
      <c r="D106" s="147"/>
    </row>
    <row r="107" spans="3:4" s="124" customFormat="1" x14ac:dyDescent="0.35">
      <c r="C107" s="146"/>
      <c r="D107" s="147"/>
    </row>
    <row r="108" spans="3:4" s="124" customFormat="1" x14ac:dyDescent="0.35">
      <c r="C108" s="146"/>
      <c r="D108" s="147"/>
    </row>
    <row r="109" spans="3:4" s="124" customFormat="1" x14ac:dyDescent="0.35">
      <c r="C109" s="146"/>
      <c r="D109" s="147"/>
    </row>
    <row r="110" spans="3:4" s="124" customFormat="1" x14ac:dyDescent="0.35">
      <c r="C110" s="146"/>
      <c r="D110" s="147"/>
    </row>
    <row r="111" spans="3:4" s="124" customFormat="1" x14ac:dyDescent="0.35">
      <c r="C111" s="146"/>
      <c r="D111" s="147"/>
    </row>
    <row r="112" spans="3:4" s="124" customFormat="1" x14ac:dyDescent="0.35">
      <c r="C112" s="146"/>
      <c r="D112" s="147"/>
    </row>
    <row r="113" spans="3:4" s="124" customFormat="1" x14ac:dyDescent="0.35">
      <c r="C113" s="146"/>
      <c r="D113" s="147"/>
    </row>
    <row r="114" spans="3:4" s="124" customFormat="1" x14ac:dyDescent="0.35">
      <c r="C114" s="146"/>
      <c r="D114" s="147"/>
    </row>
    <row r="115" spans="3:4" s="124" customFormat="1" x14ac:dyDescent="0.35">
      <c r="C115" s="146"/>
      <c r="D115" s="147"/>
    </row>
    <row r="116" spans="3:4" s="124" customFormat="1" x14ac:dyDescent="0.35">
      <c r="C116" s="146"/>
      <c r="D116" s="147"/>
    </row>
    <row r="117" spans="3:4" s="124" customFormat="1" x14ac:dyDescent="0.35">
      <c r="C117" s="146"/>
      <c r="D117" s="147"/>
    </row>
    <row r="118" spans="3:4" s="124" customFormat="1" x14ac:dyDescent="0.35">
      <c r="C118" s="146"/>
      <c r="D118" s="147"/>
    </row>
    <row r="119" spans="3:4" s="124" customFormat="1" x14ac:dyDescent="0.35">
      <c r="C119" s="146"/>
      <c r="D119" s="147"/>
    </row>
    <row r="120" spans="3:4" s="124" customFormat="1" x14ac:dyDescent="0.35">
      <c r="C120" s="146"/>
      <c r="D120" s="147"/>
    </row>
    <row r="121" spans="3:4" s="124" customFormat="1" x14ac:dyDescent="0.35">
      <c r="C121" s="146"/>
      <c r="D121" s="147"/>
    </row>
    <row r="122" spans="3:4" s="124" customFormat="1" x14ac:dyDescent="0.35">
      <c r="C122" s="146"/>
      <c r="D122" s="147"/>
    </row>
    <row r="123" spans="3:4" s="124" customFormat="1" x14ac:dyDescent="0.35">
      <c r="C123" s="146"/>
      <c r="D123" s="147"/>
    </row>
    <row r="124" spans="3:4" s="124" customFormat="1" x14ac:dyDescent="0.35">
      <c r="C124" s="146"/>
      <c r="D124" s="147"/>
    </row>
    <row r="125" spans="3:4" s="124" customFormat="1" x14ac:dyDescent="0.35">
      <c r="C125" s="146"/>
      <c r="D125" s="147"/>
    </row>
    <row r="126" spans="3:4" s="124" customFormat="1" x14ac:dyDescent="0.35">
      <c r="C126" s="146"/>
      <c r="D126" s="147"/>
    </row>
    <row r="127" spans="3:4" s="124" customFormat="1" x14ac:dyDescent="0.35">
      <c r="C127" s="146"/>
      <c r="D127" s="147"/>
    </row>
    <row r="128" spans="3:4" s="124" customFormat="1" x14ac:dyDescent="0.35">
      <c r="C128" s="146"/>
      <c r="D128" s="147"/>
    </row>
    <row r="129" spans="3:4" s="124" customFormat="1" x14ac:dyDescent="0.35">
      <c r="C129" s="146"/>
      <c r="D129" s="147"/>
    </row>
    <row r="130" spans="3:4" s="124" customFormat="1" x14ac:dyDescent="0.35">
      <c r="C130" s="146"/>
      <c r="D130" s="147"/>
    </row>
    <row r="131" spans="3:4" s="124" customFormat="1" x14ac:dyDescent="0.35">
      <c r="C131" s="146"/>
      <c r="D131" s="147"/>
    </row>
    <row r="132" spans="3:4" s="124" customFormat="1" x14ac:dyDescent="0.35">
      <c r="C132" s="146"/>
      <c r="D132" s="147"/>
    </row>
    <row r="133" spans="3:4" s="124" customFormat="1" x14ac:dyDescent="0.35">
      <c r="C133" s="146"/>
      <c r="D133" s="147"/>
    </row>
    <row r="134" spans="3:4" s="124" customFormat="1" x14ac:dyDescent="0.35">
      <c r="C134" s="146"/>
      <c r="D134" s="147"/>
    </row>
    <row r="135" spans="3:4" s="124" customFormat="1" x14ac:dyDescent="0.35">
      <c r="C135" s="146"/>
      <c r="D135" s="147"/>
    </row>
    <row r="136" spans="3:4" s="124" customFormat="1" x14ac:dyDescent="0.35">
      <c r="C136" s="146"/>
      <c r="D136" s="147"/>
    </row>
    <row r="137" spans="3:4" s="124" customFormat="1" x14ac:dyDescent="0.35">
      <c r="C137" s="146"/>
      <c r="D137" s="147"/>
    </row>
    <row r="138" spans="3:4" s="124" customFormat="1" x14ac:dyDescent="0.35">
      <c r="C138" s="146"/>
      <c r="D138" s="147"/>
    </row>
    <row r="139" spans="3:4" s="124" customFormat="1" x14ac:dyDescent="0.35">
      <c r="C139" s="146"/>
      <c r="D139" s="147"/>
    </row>
    <row r="140" spans="3:4" s="124" customFormat="1" x14ac:dyDescent="0.35">
      <c r="C140" s="146"/>
      <c r="D140" s="147"/>
    </row>
    <row r="141" spans="3:4" s="124" customFormat="1" x14ac:dyDescent="0.35">
      <c r="C141" s="146"/>
      <c r="D141" s="147"/>
    </row>
    <row r="142" spans="3:4" s="124" customFormat="1" x14ac:dyDescent="0.35">
      <c r="C142" s="146"/>
      <c r="D142" s="147"/>
    </row>
    <row r="143" spans="3:4" s="124" customFormat="1" x14ac:dyDescent="0.35">
      <c r="C143" s="146"/>
      <c r="D143" s="147"/>
    </row>
    <row r="144" spans="3:4" s="124" customFormat="1" x14ac:dyDescent="0.35">
      <c r="C144" s="146"/>
      <c r="D144" s="147"/>
    </row>
    <row r="145" spans="3:4" s="124" customFormat="1" x14ac:dyDescent="0.35">
      <c r="C145" s="146"/>
      <c r="D145" s="147"/>
    </row>
    <row r="146" spans="3:4" s="124" customFormat="1" x14ac:dyDescent="0.35">
      <c r="C146" s="146"/>
      <c r="D146" s="147"/>
    </row>
    <row r="147" spans="3:4" s="124" customFormat="1" x14ac:dyDescent="0.35">
      <c r="C147" s="146"/>
      <c r="D147" s="147"/>
    </row>
    <row r="148" spans="3:4" s="124" customFormat="1" x14ac:dyDescent="0.35">
      <c r="C148" s="146"/>
      <c r="D148" s="147"/>
    </row>
    <row r="149" spans="3:4" s="124" customFormat="1" x14ac:dyDescent="0.35">
      <c r="C149" s="146"/>
      <c r="D149" s="147"/>
    </row>
    <row r="150" spans="3:4" s="124" customFormat="1" x14ac:dyDescent="0.35">
      <c r="C150" s="146"/>
      <c r="D150" s="147"/>
    </row>
    <row r="151" spans="3:4" s="124" customFormat="1" x14ac:dyDescent="0.35">
      <c r="C151" s="146"/>
      <c r="D151" s="147"/>
    </row>
    <row r="152" spans="3:4" s="124" customFormat="1" x14ac:dyDescent="0.35">
      <c r="C152" s="146"/>
      <c r="D152" s="147"/>
    </row>
    <row r="153" spans="3:4" s="124" customFormat="1" x14ac:dyDescent="0.35">
      <c r="C153" s="146"/>
      <c r="D153" s="147"/>
    </row>
    <row r="154" spans="3:4" s="124" customFormat="1" x14ac:dyDescent="0.35">
      <c r="C154" s="146"/>
      <c r="D154" s="147"/>
    </row>
    <row r="155" spans="3:4" s="124" customFormat="1" x14ac:dyDescent="0.35">
      <c r="C155" s="146"/>
      <c r="D155" s="147"/>
    </row>
    <row r="156" spans="3:4" s="124" customFormat="1" x14ac:dyDescent="0.35">
      <c r="C156" s="146"/>
      <c r="D156" s="147"/>
    </row>
    <row r="157" spans="3:4" s="124" customFormat="1" x14ac:dyDescent="0.35">
      <c r="C157" s="146"/>
      <c r="D157" s="147"/>
    </row>
    <row r="158" spans="3:4" s="124" customFormat="1" x14ac:dyDescent="0.35">
      <c r="C158" s="146"/>
      <c r="D158" s="147"/>
    </row>
    <row r="159" spans="3:4" s="124" customFormat="1" x14ac:dyDescent="0.35">
      <c r="C159" s="146"/>
      <c r="D159" s="147"/>
    </row>
    <row r="160" spans="3:4" s="124" customFormat="1" x14ac:dyDescent="0.35">
      <c r="C160" s="146"/>
      <c r="D160" s="147"/>
    </row>
    <row r="161" spans="3:4" s="124" customFormat="1" x14ac:dyDescent="0.35">
      <c r="C161" s="146"/>
      <c r="D161" s="147"/>
    </row>
    <row r="162" spans="3:4" s="124" customFormat="1" x14ac:dyDescent="0.35">
      <c r="C162" s="146"/>
      <c r="D162" s="147"/>
    </row>
    <row r="163" spans="3:4" s="124" customFormat="1" x14ac:dyDescent="0.35">
      <c r="C163" s="146"/>
      <c r="D163" s="147"/>
    </row>
    <row r="164" spans="3:4" s="124" customFormat="1" x14ac:dyDescent="0.35">
      <c r="C164" s="146"/>
      <c r="D164" s="147"/>
    </row>
    <row r="165" spans="3:4" s="124" customFormat="1" x14ac:dyDescent="0.35">
      <c r="C165" s="146"/>
      <c r="D165" s="147"/>
    </row>
    <row r="166" spans="3:4" s="124" customFormat="1" x14ac:dyDescent="0.35">
      <c r="C166" s="146"/>
      <c r="D166" s="147"/>
    </row>
    <row r="167" spans="3:4" s="124" customFormat="1" x14ac:dyDescent="0.35">
      <c r="C167" s="146"/>
      <c r="D167" s="147"/>
    </row>
    <row r="168" spans="3:4" s="124" customFormat="1" x14ac:dyDescent="0.35">
      <c r="C168" s="146"/>
      <c r="D168" s="147"/>
    </row>
    <row r="169" spans="3:4" s="124" customFormat="1" x14ac:dyDescent="0.35">
      <c r="C169" s="146"/>
      <c r="D169" s="147"/>
    </row>
    <row r="170" spans="3:4" s="124" customFormat="1" x14ac:dyDescent="0.35">
      <c r="C170" s="146"/>
      <c r="D170" s="147"/>
    </row>
    <row r="171" spans="3:4" s="124" customFormat="1" x14ac:dyDescent="0.35">
      <c r="C171" s="146"/>
      <c r="D171" s="147"/>
    </row>
    <row r="172" spans="3:4" s="124" customFormat="1" x14ac:dyDescent="0.35">
      <c r="C172" s="146"/>
      <c r="D172" s="147"/>
    </row>
    <row r="173" spans="3:4" s="124" customFormat="1" x14ac:dyDescent="0.35">
      <c r="C173" s="146"/>
      <c r="D173" s="147"/>
    </row>
    <row r="174" spans="3:4" s="124" customFormat="1" x14ac:dyDescent="0.35">
      <c r="C174" s="146"/>
      <c r="D174" s="147"/>
    </row>
    <row r="175" spans="3:4" s="124" customFormat="1" x14ac:dyDescent="0.35">
      <c r="C175" s="146"/>
      <c r="D175" s="147"/>
    </row>
    <row r="176" spans="3:4" s="124" customFormat="1" x14ac:dyDescent="0.35">
      <c r="C176" s="146"/>
      <c r="D176" s="147"/>
    </row>
    <row r="177" spans="3:4" s="124" customFormat="1" x14ac:dyDescent="0.35">
      <c r="C177" s="146"/>
      <c r="D177" s="147"/>
    </row>
    <row r="178" spans="3:4" s="124" customFormat="1" x14ac:dyDescent="0.35">
      <c r="C178" s="146"/>
      <c r="D178" s="147"/>
    </row>
    <row r="179" spans="3:4" s="124" customFormat="1" x14ac:dyDescent="0.35">
      <c r="C179" s="146"/>
      <c r="D179" s="147"/>
    </row>
    <row r="180" spans="3:4" s="124" customFormat="1" x14ac:dyDescent="0.35">
      <c r="C180" s="146"/>
      <c r="D180" s="147"/>
    </row>
    <row r="181" spans="3:4" s="124" customFormat="1" x14ac:dyDescent="0.35">
      <c r="C181" s="146"/>
      <c r="D181" s="147"/>
    </row>
    <row r="182" spans="3:4" s="124" customFormat="1" x14ac:dyDescent="0.35">
      <c r="C182" s="146"/>
      <c r="D182" s="147"/>
    </row>
    <row r="183" spans="3:4" s="124" customFormat="1" x14ac:dyDescent="0.35">
      <c r="C183" s="146"/>
      <c r="D183" s="147"/>
    </row>
    <row r="184" spans="3:4" s="124" customFormat="1" x14ac:dyDescent="0.35">
      <c r="C184" s="146"/>
      <c r="D184" s="147"/>
    </row>
    <row r="185" spans="3:4" s="124" customFormat="1" x14ac:dyDescent="0.35">
      <c r="C185" s="146"/>
      <c r="D185" s="147"/>
    </row>
    <row r="186" spans="3:4" s="124" customFormat="1" x14ac:dyDescent="0.35">
      <c r="C186" s="146"/>
      <c r="D186" s="147"/>
    </row>
    <row r="187" spans="3:4" s="124" customFormat="1" x14ac:dyDescent="0.35">
      <c r="C187" s="146"/>
      <c r="D187" s="147"/>
    </row>
    <row r="188" spans="3:4" s="124" customFormat="1" x14ac:dyDescent="0.35">
      <c r="C188" s="146"/>
      <c r="D188" s="147"/>
    </row>
    <row r="189" spans="3:4" s="124" customFormat="1" x14ac:dyDescent="0.35">
      <c r="C189" s="146"/>
      <c r="D189" s="147"/>
    </row>
    <row r="190" spans="3:4" s="124" customFormat="1" x14ac:dyDescent="0.35">
      <c r="C190" s="146"/>
      <c r="D190" s="147"/>
    </row>
    <row r="191" spans="3:4" s="124" customFormat="1" x14ac:dyDescent="0.35">
      <c r="C191" s="146"/>
      <c r="D191" s="147"/>
    </row>
    <row r="192" spans="3:4" s="124" customFormat="1" x14ac:dyDescent="0.35">
      <c r="C192" s="146"/>
      <c r="D192" s="147"/>
    </row>
    <row r="193" spans="3:4" s="124" customFormat="1" x14ac:dyDescent="0.35">
      <c r="C193" s="146"/>
      <c r="D193" s="147"/>
    </row>
    <row r="194" spans="3:4" s="124" customFormat="1" x14ac:dyDescent="0.35">
      <c r="C194" s="146"/>
      <c r="D194" s="147"/>
    </row>
    <row r="195" spans="3:4" s="124" customFormat="1" x14ac:dyDescent="0.35">
      <c r="C195" s="146"/>
      <c r="D195" s="147"/>
    </row>
    <row r="196" spans="3:4" s="124" customFormat="1" x14ac:dyDescent="0.35">
      <c r="C196" s="146"/>
      <c r="D196" s="147"/>
    </row>
    <row r="197" spans="3:4" s="124" customFormat="1" x14ac:dyDescent="0.35">
      <c r="C197" s="146"/>
      <c r="D197" s="147"/>
    </row>
    <row r="198" spans="3:4" s="124" customFormat="1" x14ac:dyDescent="0.35">
      <c r="C198" s="146"/>
      <c r="D198" s="147"/>
    </row>
    <row r="199" spans="3:4" s="124" customFormat="1" x14ac:dyDescent="0.35">
      <c r="C199" s="146"/>
      <c r="D199" s="147"/>
    </row>
    <row r="200" spans="3:4" s="124" customFormat="1" x14ac:dyDescent="0.35">
      <c r="C200" s="146"/>
      <c r="D200" s="147"/>
    </row>
    <row r="201" spans="3:4" s="124" customFormat="1" x14ac:dyDescent="0.35">
      <c r="C201" s="146"/>
      <c r="D201" s="147"/>
    </row>
    <row r="202" spans="3:4" s="124" customFormat="1" x14ac:dyDescent="0.35">
      <c r="C202" s="146"/>
      <c r="D202" s="147"/>
    </row>
    <row r="203" spans="3:4" s="124" customFormat="1" x14ac:dyDescent="0.35">
      <c r="C203" s="146"/>
      <c r="D203" s="147"/>
    </row>
    <row r="204" spans="3:4" s="124" customFormat="1" x14ac:dyDescent="0.35">
      <c r="C204" s="146"/>
      <c r="D204" s="147"/>
    </row>
    <row r="205" spans="3:4" s="124" customFormat="1" x14ac:dyDescent="0.35">
      <c r="C205" s="146"/>
      <c r="D205" s="147"/>
    </row>
    <row r="206" spans="3:4" s="124" customFormat="1" x14ac:dyDescent="0.35">
      <c r="C206" s="146"/>
      <c r="D206" s="147"/>
    </row>
    <row r="207" spans="3:4" s="124" customFormat="1" x14ac:dyDescent="0.35">
      <c r="C207" s="146"/>
      <c r="D207" s="147"/>
    </row>
    <row r="208" spans="3:4" s="124" customFormat="1" x14ac:dyDescent="0.35">
      <c r="C208" s="146"/>
      <c r="D208" s="147"/>
    </row>
    <row r="209" spans="3:4" s="124" customFormat="1" x14ac:dyDescent="0.35">
      <c r="C209" s="146"/>
      <c r="D209" s="147"/>
    </row>
    <row r="210" spans="3:4" s="124" customFormat="1" x14ac:dyDescent="0.35">
      <c r="C210" s="146"/>
      <c r="D210" s="147"/>
    </row>
    <row r="211" spans="3:4" s="124" customFormat="1" x14ac:dyDescent="0.35">
      <c r="C211" s="146"/>
      <c r="D211" s="147"/>
    </row>
    <row r="212" spans="3:4" s="124" customFormat="1" x14ac:dyDescent="0.35">
      <c r="C212" s="146"/>
      <c r="D212" s="147"/>
    </row>
    <row r="213" spans="3:4" s="124" customFormat="1" x14ac:dyDescent="0.35">
      <c r="C213" s="146"/>
      <c r="D213" s="147"/>
    </row>
    <row r="214" spans="3:4" s="124" customFormat="1" x14ac:dyDescent="0.35">
      <c r="C214" s="146"/>
      <c r="D214" s="147"/>
    </row>
    <row r="215" spans="3:4" s="124" customFormat="1" x14ac:dyDescent="0.35">
      <c r="C215" s="146"/>
      <c r="D215" s="147"/>
    </row>
    <row r="216" spans="3:4" s="124" customFormat="1" x14ac:dyDescent="0.35">
      <c r="C216" s="146"/>
      <c r="D216" s="147"/>
    </row>
    <row r="217" spans="3:4" s="124" customFormat="1" x14ac:dyDescent="0.35">
      <c r="C217" s="146"/>
      <c r="D217" s="147"/>
    </row>
    <row r="218" spans="3:4" s="124" customFormat="1" x14ac:dyDescent="0.35">
      <c r="C218" s="146"/>
      <c r="D218" s="147"/>
    </row>
    <row r="219" spans="3:4" s="124" customFormat="1" x14ac:dyDescent="0.35">
      <c r="C219" s="146"/>
      <c r="D219" s="147"/>
    </row>
    <row r="220" spans="3:4" s="124" customFormat="1" x14ac:dyDescent="0.35">
      <c r="C220" s="146"/>
      <c r="D220" s="147"/>
    </row>
    <row r="221" spans="3:4" s="124" customFormat="1" x14ac:dyDescent="0.35">
      <c r="C221" s="146"/>
      <c r="D221" s="147"/>
    </row>
    <row r="222" spans="3:4" s="124" customFormat="1" x14ac:dyDescent="0.35">
      <c r="C222" s="146"/>
      <c r="D222" s="147"/>
    </row>
    <row r="223" spans="3:4" s="124" customFormat="1" x14ac:dyDescent="0.35">
      <c r="C223" s="146"/>
      <c r="D223" s="147"/>
    </row>
    <row r="224" spans="3:4" s="124" customFormat="1" x14ac:dyDescent="0.35">
      <c r="C224" s="146"/>
      <c r="D224" s="147"/>
    </row>
    <row r="225" spans="3:4" s="124" customFormat="1" x14ac:dyDescent="0.35">
      <c r="C225" s="146"/>
      <c r="D225" s="147"/>
    </row>
    <row r="226" spans="3:4" s="124" customFormat="1" x14ac:dyDescent="0.35">
      <c r="C226" s="146"/>
      <c r="D226" s="147"/>
    </row>
    <row r="227" spans="3:4" s="124" customFormat="1" x14ac:dyDescent="0.35">
      <c r="C227" s="146"/>
      <c r="D227" s="147"/>
    </row>
    <row r="228" spans="3:4" s="124" customFormat="1" x14ac:dyDescent="0.35">
      <c r="C228" s="146"/>
      <c r="D228" s="147"/>
    </row>
    <row r="229" spans="3:4" s="124" customFormat="1" x14ac:dyDescent="0.35">
      <c r="C229" s="146"/>
      <c r="D229" s="147"/>
    </row>
    <row r="230" spans="3:4" s="124" customFormat="1" x14ac:dyDescent="0.35">
      <c r="C230" s="146"/>
      <c r="D230" s="147"/>
    </row>
    <row r="231" spans="3:4" s="124" customFormat="1" x14ac:dyDescent="0.35">
      <c r="C231" s="146"/>
      <c r="D231" s="147"/>
    </row>
    <row r="232" spans="3:4" s="124" customFormat="1" x14ac:dyDescent="0.35">
      <c r="C232" s="146"/>
      <c r="D232" s="147"/>
    </row>
    <row r="233" spans="3:4" s="124" customFormat="1" x14ac:dyDescent="0.35">
      <c r="C233" s="146"/>
      <c r="D233" s="147"/>
    </row>
    <row r="234" spans="3:4" s="124" customFormat="1" x14ac:dyDescent="0.35">
      <c r="C234" s="146"/>
      <c r="D234" s="147"/>
    </row>
    <row r="235" spans="3:4" s="124" customFormat="1" x14ac:dyDescent="0.35">
      <c r="C235" s="146"/>
      <c r="D235" s="147"/>
    </row>
    <row r="236" spans="3:4" s="124" customFormat="1" x14ac:dyDescent="0.35">
      <c r="C236" s="146"/>
      <c r="D236" s="147"/>
    </row>
    <row r="237" spans="3:4" s="124" customFormat="1" x14ac:dyDescent="0.35">
      <c r="C237" s="146"/>
      <c r="D237" s="147"/>
    </row>
    <row r="238" spans="3:4" s="124" customFormat="1" x14ac:dyDescent="0.35">
      <c r="C238" s="146"/>
      <c r="D238" s="147"/>
    </row>
    <row r="239" spans="3:4" s="124" customFormat="1" x14ac:dyDescent="0.35">
      <c r="C239" s="146"/>
      <c r="D239" s="147"/>
    </row>
    <row r="240" spans="3:4" s="124" customFormat="1" x14ac:dyDescent="0.35">
      <c r="C240" s="146"/>
      <c r="D240" s="147"/>
    </row>
    <row r="241" spans="3:4" s="124" customFormat="1" x14ac:dyDescent="0.35">
      <c r="C241" s="146"/>
      <c r="D241" s="147"/>
    </row>
    <row r="242" spans="3:4" s="124" customFormat="1" x14ac:dyDescent="0.35">
      <c r="C242" s="146"/>
      <c r="D242" s="147"/>
    </row>
    <row r="243" spans="3:4" s="124" customFormat="1" x14ac:dyDescent="0.35">
      <c r="C243" s="146"/>
      <c r="D243" s="147"/>
    </row>
    <row r="244" spans="3:4" s="124" customFormat="1" x14ac:dyDescent="0.35">
      <c r="C244" s="146"/>
      <c r="D244" s="147"/>
    </row>
    <row r="245" spans="3:4" s="124" customFormat="1" x14ac:dyDescent="0.35">
      <c r="C245" s="146"/>
      <c r="D245" s="147"/>
    </row>
    <row r="246" spans="3:4" s="124" customFormat="1" x14ac:dyDescent="0.35">
      <c r="C246" s="146"/>
      <c r="D246" s="147"/>
    </row>
    <row r="247" spans="3:4" s="124" customFormat="1" x14ac:dyDescent="0.35">
      <c r="C247" s="146"/>
      <c r="D247" s="147"/>
    </row>
    <row r="248" spans="3:4" s="124" customFormat="1" x14ac:dyDescent="0.35">
      <c r="C248" s="146"/>
      <c r="D248" s="147"/>
    </row>
    <row r="249" spans="3:4" s="124" customFormat="1" x14ac:dyDescent="0.35">
      <c r="C249" s="146"/>
      <c r="D249" s="147"/>
    </row>
    <row r="250" spans="3:4" s="124" customFormat="1" x14ac:dyDescent="0.35">
      <c r="C250" s="146"/>
      <c r="D250" s="147"/>
    </row>
    <row r="251" spans="3:4" s="124" customFormat="1" x14ac:dyDescent="0.35">
      <c r="C251" s="146"/>
      <c r="D251" s="147"/>
    </row>
    <row r="252" spans="3:4" s="124" customFormat="1" x14ac:dyDescent="0.35">
      <c r="C252" s="146"/>
      <c r="D252" s="147"/>
    </row>
    <row r="253" spans="3:4" s="124" customFormat="1" x14ac:dyDescent="0.35">
      <c r="C253" s="146"/>
      <c r="D253" s="147"/>
    </row>
    <row r="254" spans="3:4" s="124" customFormat="1" x14ac:dyDescent="0.35">
      <c r="C254" s="146"/>
      <c r="D254" s="147"/>
    </row>
    <row r="255" spans="3:4" s="124" customFormat="1" x14ac:dyDescent="0.35">
      <c r="C255" s="146"/>
      <c r="D255" s="147"/>
    </row>
    <row r="256" spans="3:4" s="124" customFormat="1" x14ac:dyDescent="0.35">
      <c r="C256" s="146"/>
      <c r="D256" s="147"/>
    </row>
    <row r="257" spans="3:4" s="124" customFormat="1" x14ac:dyDescent="0.35">
      <c r="C257" s="146"/>
      <c r="D257" s="147"/>
    </row>
    <row r="258" spans="3:4" s="124" customFormat="1" x14ac:dyDescent="0.35">
      <c r="C258" s="146"/>
      <c r="D258" s="147"/>
    </row>
    <row r="259" spans="3:4" s="124" customFormat="1" x14ac:dyDescent="0.35">
      <c r="C259" s="146"/>
      <c r="D259" s="147"/>
    </row>
    <row r="260" spans="3:4" s="124" customFormat="1" x14ac:dyDescent="0.35">
      <c r="C260" s="146"/>
      <c r="D260" s="147"/>
    </row>
    <row r="261" spans="3:4" s="124" customFormat="1" x14ac:dyDescent="0.35">
      <c r="C261" s="146"/>
      <c r="D261" s="147"/>
    </row>
    <row r="262" spans="3:4" s="124" customFormat="1" x14ac:dyDescent="0.35">
      <c r="C262" s="146"/>
      <c r="D262" s="147"/>
    </row>
    <row r="263" spans="3:4" s="124" customFormat="1" x14ac:dyDescent="0.35">
      <c r="C263" s="146"/>
      <c r="D263" s="147"/>
    </row>
    <row r="264" spans="3:4" s="124" customFormat="1" x14ac:dyDescent="0.35">
      <c r="C264" s="146"/>
      <c r="D264" s="147"/>
    </row>
    <row r="265" spans="3:4" s="124" customFormat="1" x14ac:dyDescent="0.35">
      <c r="C265" s="146"/>
      <c r="D265" s="147"/>
    </row>
    <row r="266" spans="3:4" s="124" customFormat="1" x14ac:dyDescent="0.35">
      <c r="C266" s="146"/>
      <c r="D266" s="147"/>
    </row>
    <row r="267" spans="3:4" s="124" customFormat="1" x14ac:dyDescent="0.35">
      <c r="C267" s="146"/>
      <c r="D267" s="147"/>
    </row>
    <row r="268" spans="3:4" s="124" customFormat="1" x14ac:dyDescent="0.35">
      <c r="C268" s="146"/>
      <c r="D268" s="147"/>
    </row>
    <row r="269" spans="3:4" s="124" customFormat="1" x14ac:dyDescent="0.35">
      <c r="C269" s="146"/>
      <c r="D269" s="147"/>
    </row>
    <row r="270" spans="3:4" s="124" customFormat="1" x14ac:dyDescent="0.35">
      <c r="C270" s="146"/>
      <c r="D270" s="147"/>
    </row>
    <row r="271" spans="3:4" s="124" customFormat="1" x14ac:dyDescent="0.35">
      <c r="C271" s="146"/>
      <c r="D271" s="147"/>
    </row>
    <row r="272" spans="3:4" s="124" customFormat="1" x14ac:dyDescent="0.35">
      <c r="C272" s="146"/>
      <c r="D272" s="147"/>
    </row>
    <row r="273" spans="3:4" s="124" customFormat="1" x14ac:dyDescent="0.35">
      <c r="C273" s="146"/>
      <c r="D273" s="147"/>
    </row>
    <row r="274" spans="3:4" s="124" customFormat="1" x14ac:dyDescent="0.35">
      <c r="C274" s="146"/>
      <c r="D274" s="147"/>
    </row>
    <row r="275" spans="3:4" s="124" customFormat="1" x14ac:dyDescent="0.35">
      <c r="C275" s="146"/>
      <c r="D275" s="147"/>
    </row>
    <row r="276" spans="3:4" s="124" customFormat="1" x14ac:dyDescent="0.35">
      <c r="C276" s="146"/>
      <c r="D276" s="147"/>
    </row>
    <row r="277" spans="3:4" s="124" customFormat="1" x14ac:dyDescent="0.35">
      <c r="C277" s="146"/>
      <c r="D277" s="147"/>
    </row>
    <row r="278" spans="3:4" s="124" customFormat="1" x14ac:dyDescent="0.35">
      <c r="C278" s="146"/>
      <c r="D278" s="147"/>
    </row>
    <row r="279" spans="3:4" s="124" customFormat="1" x14ac:dyDescent="0.35">
      <c r="C279" s="146"/>
      <c r="D279" s="147"/>
    </row>
    <row r="280" spans="3:4" s="124" customFormat="1" x14ac:dyDescent="0.35">
      <c r="C280" s="146"/>
      <c r="D280" s="147"/>
    </row>
    <row r="281" spans="3:4" s="124" customFormat="1" x14ac:dyDescent="0.35">
      <c r="C281" s="146"/>
      <c r="D281" s="147"/>
    </row>
    <row r="282" spans="3:4" s="124" customFormat="1" x14ac:dyDescent="0.35">
      <c r="C282" s="146"/>
      <c r="D282" s="147"/>
    </row>
    <row r="283" spans="3:4" s="124" customFormat="1" x14ac:dyDescent="0.35">
      <c r="C283" s="146"/>
      <c r="D283" s="147"/>
    </row>
    <row r="284" spans="3:4" s="124" customFormat="1" x14ac:dyDescent="0.35">
      <c r="C284" s="146"/>
      <c r="D284" s="147"/>
    </row>
    <row r="285" spans="3:4" s="124" customFormat="1" x14ac:dyDescent="0.35">
      <c r="C285" s="146"/>
      <c r="D285" s="147"/>
    </row>
    <row r="286" spans="3:4" s="124" customFormat="1" x14ac:dyDescent="0.35">
      <c r="C286" s="146"/>
      <c r="D286" s="147"/>
    </row>
    <row r="287" spans="3:4" s="124" customFormat="1" x14ac:dyDescent="0.35">
      <c r="C287" s="146"/>
      <c r="D287" s="147"/>
    </row>
    <row r="288" spans="3:4" s="124" customFormat="1" x14ac:dyDescent="0.35">
      <c r="C288" s="146"/>
      <c r="D288" s="147"/>
    </row>
    <row r="289" spans="3:4" s="124" customFormat="1" x14ac:dyDescent="0.35">
      <c r="C289" s="146"/>
      <c r="D289" s="147"/>
    </row>
    <row r="290" spans="3:4" s="124" customFormat="1" x14ac:dyDescent="0.35">
      <c r="C290" s="146"/>
      <c r="D290" s="147"/>
    </row>
    <row r="291" spans="3:4" s="124" customFormat="1" x14ac:dyDescent="0.35">
      <c r="C291" s="146"/>
      <c r="D291" s="147"/>
    </row>
    <row r="292" spans="3:4" s="124" customFormat="1" x14ac:dyDescent="0.35">
      <c r="C292" s="146"/>
      <c r="D292" s="147"/>
    </row>
    <row r="293" spans="3:4" s="124" customFormat="1" x14ac:dyDescent="0.35">
      <c r="C293" s="146"/>
      <c r="D293" s="147"/>
    </row>
    <row r="294" spans="3:4" s="124" customFormat="1" x14ac:dyDescent="0.35">
      <c r="C294" s="146"/>
      <c r="D294" s="147"/>
    </row>
    <row r="295" spans="3:4" s="124" customFormat="1" x14ac:dyDescent="0.35">
      <c r="C295" s="146"/>
      <c r="D295" s="147"/>
    </row>
    <row r="296" spans="3:4" s="124" customFormat="1" x14ac:dyDescent="0.35">
      <c r="C296" s="146"/>
      <c r="D296" s="147"/>
    </row>
    <row r="297" spans="3:4" s="124" customFormat="1" x14ac:dyDescent="0.35">
      <c r="C297" s="146"/>
      <c r="D297" s="147"/>
    </row>
    <row r="298" spans="3:4" s="124" customFormat="1" x14ac:dyDescent="0.35">
      <c r="C298" s="146"/>
      <c r="D298" s="147"/>
    </row>
    <row r="299" spans="3:4" s="124" customFormat="1" x14ac:dyDescent="0.35">
      <c r="C299" s="146"/>
      <c r="D299" s="147"/>
    </row>
    <row r="300" spans="3:4" s="124" customFormat="1" x14ac:dyDescent="0.35">
      <c r="C300" s="146"/>
      <c r="D300" s="147"/>
    </row>
    <row r="301" spans="3:4" s="124" customFormat="1" x14ac:dyDescent="0.35">
      <c r="C301" s="146"/>
      <c r="D301" s="147"/>
    </row>
    <row r="302" spans="3:4" s="124" customFormat="1" x14ac:dyDescent="0.35">
      <c r="C302" s="146"/>
      <c r="D302" s="147"/>
    </row>
    <row r="303" spans="3:4" s="124" customFormat="1" x14ac:dyDescent="0.35">
      <c r="C303" s="146"/>
      <c r="D303" s="147"/>
    </row>
    <row r="304" spans="3:4" s="124" customFormat="1" x14ac:dyDescent="0.35">
      <c r="C304" s="146"/>
      <c r="D304" s="147"/>
    </row>
    <row r="305" spans="3:4" s="124" customFormat="1" x14ac:dyDescent="0.35">
      <c r="C305" s="146"/>
      <c r="D305" s="147"/>
    </row>
    <row r="306" spans="3:4" s="124" customFormat="1" x14ac:dyDescent="0.35">
      <c r="C306" s="146"/>
      <c r="D306" s="147"/>
    </row>
    <row r="307" spans="3:4" s="124" customFormat="1" x14ac:dyDescent="0.35">
      <c r="C307" s="146"/>
      <c r="D307" s="147"/>
    </row>
    <row r="308" spans="3:4" s="124" customFormat="1" x14ac:dyDescent="0.35">
      <c r="C308" s="146"/>
      <c r="D308" s="147"/>
    </row>
    <row r="309" spans="3:4" s="124" customFormat="1" x14ac:dyDescent="0.35">
      <c r="C309" s="146"/>
      <c r="D309" s="147"/>
    </row>
    <row r="310" spans="3:4" s="124" customFormat="1" x14ac:dyDescent="0.35">
      <c r="C310" s="146"/>
      <c r="D310" s="147"/>
    </row>
    <row r="311" spans="3:4" s="124" customFormat="1" x14ac:dyDescent="0.35">
      <c r="C311" s="146"/>
      <c r="D311" s="147"/>
    </row>
    <row r="312" spans="3:4" s="124" customFormat="1" x14ac:dyDescent="0.35">
      <c r="C312" s="146"/>
      <c r="D312" s="147"/>
    </row>
    <row r="313" spans="3:4" s="124" customFormat="1" x14ac:dyDescent="0.35">
      <c r="C313" s="146"/>
      <c r="D313" s="147"/>
    </row>
    <row r="314" spans="3:4" s="124" customFormat="1" x14ac:dyDescent="0.35">
      <c r="C314" s="146"/>
      <c r="D314" s="147"/>
    </row>
    <row r="315" spans="3:4" s="124" customFormat="1" x14ac:dyDescent="0.35">
      <c r="C315" s="146"/>
      <c r="D315" s="147"/>
    </row>
    <row r="316" spans="3:4" s="124" customFormat="1" x14ac:dyDescent="0.35">
      <c r="C316" s="146"/>
      <c r="D316" s="147"/>
    </row>
    <row r="317" spans="3:4" s="124" customFormat="1" x14ac:dyDescent="0.35">
      <c r="C317" s="146"/>
      <c r="D317" s="147"/>
    </row>
    <row r="318" spans="3:4" s="124" customFormat="1" x14ac:dyDescent="0.35">
      <c r="C318" s="146"/>
      <c r="D318" s="147"/>
    </row>
    <row r="319" spans="3:4" s="124" customFormat="1" x14ac:dyDescent="0.35">
      <c r="C319" s="146"/>
      <c r="D319" s="147"/>
    </row>
    <row r="320" spans="3:4" s="124" customFormat="1" x14ac:dyDescent="0.35">
      <c r="C320" s="146"/>
      <c r="D320" s="147"/>
    </row>
    <row r="321" spans="3:4" s="124" customFormat="1" x14ac:dyDescent="0.35">
      <c r="C321" s="146"/>
      <c r="D321" s="147"/>
    </row>
    <row r="322" spans="3:4" s="124" customFormat="1" x14ac:dyDescent="0.35">
      <c r="C322" s="146"/>
      <c r="D322" s="147"/>
    </row>
    <row r="323" spans="3:4" s="124" customFormat="1" x14ac:dyDescent="0.35">
      <c r="C323" s="146"/>
      <c r="D323" s="147"/>
    </row>
    <row r="324" spans="3:4" s="124" customFormat="1" x14ac:dyDescent="0.35">
      <c r="C324" s="146"/>
      <c r="D324" s="147"/>
    </row>
    <row r="325" spans="3:4" s="124" customFormat="1" x14ac:dyDescent="0.35">
      <c r="C325" s="146"/>
      <c r="D325" s="147"/>
    </row>
    <row r="326" spans="3:4" s="124" customFormat="1" x14ac:dyDescent="0.35">
      <c r="C326" s="146"/>
      <c r="D326" s="147"/>
    </row>
    <row r="327" spans="3:4" s="124" customFormat="1" x14ac:dyDescent="0.35">
      <c r="C327" s="146"/>
      <c r="D327" s="147"/>
    </row>
    <row r="328" spans="3:4" s="124" customFormat="1" x14ac:dyDescent="0.35">
      <c r="C328" s="146"/>
      <c r="D328" s="147"/>
    </row>
    <row r="329" spans="3:4" s="124" customFormat="1" x14ac:dyDescent="0.35">
      <c r="C329" s="146"/>
      <c r="D329" s="147"/>
    </row>
    <row r="330" spans="3:4" s="124" customFormat="1" x14ac:dyDescent="0.35">
      <c r="C330" s="146"/>
      <c r="D330" s="147"/>
    </row>
    <row r="331" spans="3:4" s="124" customFormat="1" x14ac:dyDescent="0.35">
      <c r="C331" s="146"/>
      <c r="D331" s="147"/>
    </row>
    <row r="332" spans="3:4" s="124" customFormat="1" x14ac:dyDescent="0.35">
      <c r="C332" s="146"/>
      <c r="D332" s="147"/>
    </row>
    <row r="333" spans="3:4" s="124" customFormat="1" x14ac:dyDescent="0.35">
      <c r="C333" s="146"/>
      <c r="D333" s="147"/>
    </row>
    <row r="334" spans="3:4" s="124" customFormat="1" x14ac:dyDescent="0.35">
      <c r="C334" s="146"/>
      <c r="D334" s="147"/>
    </row>
    <row r="335" spans="3:4" s="124" customFormat="1" x14ac:dyDescent="0.35">
      <c r="C335" s="146"/>
      <c r="D335" s="147"/>
    </row>
    <row r="336" spans="3:4" s="124" customFormat="1" x14ac:dyDescent="0.35">
      <c r="C336" s="146"/>
      <c r="D336" s="147"/>
    </row>
    <row r="337" spans="3:4" s="124" customFormat="1" x14ac:dyDescent="0.35">
      <c r="C337" s="146"/>
      <c r="D337" s="147"/>
    </row>
    <row r="338" spans="3:4" s="124" customFormat="1" x14ac:dyDescent="0.35">
      <c r="C338" s="146"/>
      <c r="D338" s="147"/>
    </row>
    <row r="339" spans="3:4" s="124" customFormat="1" x14ac:dyDescent="0.35">
      <c r="C339" s="146"/>
      <c r="D339" s="147"/>
    </row>
    <row r="340" spans="3:4" s="124" customFormat="1" x14ac:dyDescent="0.35">
      <c r="C340" s="146"/>
      <c r="D340" s="147"/>
    </row>
    <row r="341" spans="3:4" s="124" customFormat="1" x14ac:dyDescent="0.35">
      <c r="C341" s="146"/>
      <c r="D341" s="147"/>
    </row>
    <row r="342" spans="3:4" s="124" customFormat="1" x14ac:dyDescent="0.35">
      <c r="C342" s="146"/>
      <c r="D342" s="147"/>
    </row>
    <row r="343" spans="3:4" s="124" customFormat="1" x14ac:dyDescent="0.35">
      <c r="C343" s="146"/>
      <c r="D343" s="147"/>
    </row>
    <row r="344" spans="3:4" s="124" customFormat="1" x14ac:dyDescent="0.35">
      <c r="C344" s="146"/>
      <c r="D344" s="147"/>
    </row>
    <row r="345" spans="3:4" s="124" customFormat="1" x14ac:dyDescent="0.35">
      <c r="C345" s="146"/>
      <c r="D345" s="147"/>
    </row>
    <row r="346" spans="3:4" s="124" customFormat="1" x14ac:dyDescent="0.35">
      <c r="C346" s="146"/>
      <c r="D346" s="147"/>
    </row>
    <row r="347" spans="3:4" s="124" customFormat="1" x14ac:dyDescent="0.35">
      <c r="C347" s="146"/>
      <c r="D347" s="147"/>
    </row>
    <row r="348" spans="3:4" s="124" customFormat="1" x14ac:dyDescent="0.35">
      <c r="C348" s="146"/>
      <c r="D348" s="147"/>
    </row>
    <row r="349" spans="3:4" s="124" customFormat="1" x14ac:dyDescent="0.35">
      <c r="C349" s="146"/>
      <c r="D349" s="147"/>
    </row>
    <row r="350" spans="3:4" s="124" customFormat="1" x14ac:dyDescent="0.35">
      <c r="C350" s="146"/>
      <c r="D350" s="147"/>
    </row>
    <row r="351" spans="3:4" s="124" customFormat="1" x14ac:dyDescent="0.35">
      <c r="C351" s="146"/>
      <c r="D351" s="147"/>
    </row>
    <row r="352" spans="3:4" s="124" customFormat="1" x14ac:dyDescent="0.35">
      <c r="C352" s="146"/>
      <c r="D352" s="147"/>
    </row>
    <row r="353" spans="3:4" s="124" customFormat="1" x14ac:dyDescent="0.35">
      <c r="C353" s="146"/>
      <c r="D353" s="147"/>
    </row>
    <row r="354" spans="3:4" s="124" customFormat="1" x14ac:dyDescent="0.35">
      <c r="C354" s="146"/>
      <c r="D354" s="147"/>
    </row>
    <row r="355" spans="3:4" s="124" customFormat="1" x14ac:dyDescent="0.35">
      <c r="C355" s="146"/>
      <c r="D355" s="147"/>
    </row>
    <row r="356" spans="3:4" s="124" customFormat="1" x14ac:dyDescent="0.35">
      <c r="C356" s="146"/>
      <c r="D356" s="147"/>
    </row>
    <row r="357" spans="3:4" s="124" customFormat="1" x14ac:dyDescent="0.35">
      <c r="C357" s="146"/>
      <c r="D357" s="147"/>
    </row>
    <row r="358" spans="3:4" s="124" customFormat="1" x14ac:dyDescent="0.35">
      <c r="C358" s="146"/>
      <c r="D358" s="147"/>
    </row>
    <row r="359" spans="3:4" s="124" customFormat="1" x14ac:dyDescent="0.35">
      <c r="C359" s="146"/>
      <c r="D359" s="147"/>
    </row>
    <row r="360" spans="3:4" s="124" customFormat="1" x14ac:dyDescent="0.35">
      <c r="C360" s="146"/>
      <c r="D360" s="147"/>
    </row>
    <row r="361" spans="3:4" s="124" customFormat="1" x14ac:dyDescent="0.35">
      <c r="C361" s="146"/>
      <c r="D361" s="147"/>
    </row>
    <row r="362" spans="3:4" s="124" customFormat="1" x14ac:dyDescent="0.35">
      <c r="C362" s="146"/>
      <c r="D362" s="147"/>
    </row>
    <row r="363" spans="3:4" s="124" customFormat="1" x14ac:dyDescent="0.35">
      <c r="C363" s="146"/>
      <c r="D363" s="147"/>
    </row>
    <row r="364" spans="3:4" s="124" customFormat="1" x14ac:dyDescent="0.35">
      <c r="C364" s="146"/>
      <c r="D364" s="147"/>
    </row>
    <row r="365" spans="3:4" s="124" customFormat="1" x14ac:dyDescent="0.35">
      <c r="C365" s="146"/>
      <c r="D365" s="147"/>
    </row>
    <row r="366" spans="3:4" s="124" customFormat="1" x14ac:dyDescent="0.35">
      <c r="C366" s="146"/>
      <c r="D366" s="147"/>
    </row>
    <row r="367" spans="3:4" s="124" customFormat="1" x14ac:dyDescent="0.35">
      <c r="C367" s="146"/>
      <c r="D367" s="147"/>
    </row>
    <row r="368" spans="3:4" s="124" customFormat="1" x14ac:dyDescent="0.35">
      <c r="C368" s="146"/>
      <c r="D368" s="147"/>
    </row>
    <row r="369" spans="3:4" s="124" customFormat="1" x14ac:dyDescent="0.35">
      <c r="C369" s="146"/>
      <c r="D369" s="147"/>
    </row>
    <row r="370" spans="3:4" s="124" customFormat="1" x14ac:dyDescent="0.35">
      <c r="C370" s="146"/>
      <c r="D370" s="147"/>
    </row>
    <row r="371" spans="3:4" s="124" customFormat="1" x14ac:dyDescent="0.35">
      <c r="C371" s="146"/>
      <c r="D371" s="147"/>
    </row>
    <row r="372" spans="3:4" s="124" customFormat="1" x14ac:dyDescent="0.35">
      <c r="C372" s="146"/>
      <c r="D372" s="147"/>
    </row>
    <row r="373" spans="3:4" s="124" customFormat="1" x14ac:dyDescent="0.35">
      <c r="C373" s="146"/>
      <c r="D373" s="147"/>
    </row>
    <row r="374" spans="3:4" s="124" customFormat="1" x14ac:dyDescent="0.35">
      <c r="C374" s="146"/>
      <c r="D374" s="147"/>
    </row>
    <row r="375" spans="3:4" s="124" customFormat="1" x14ac:dyDescent="0.35">
      <c r="C375" s="146"/>
      <c r="D375" s="147"/>
    </row>
    <row r="376" spans="3:4" s="124" customFormat="1" x14ac:dyDescent="0.35">
      <c r="C376" s="146"/>
      <c r="D376" s="147"/>
    </row>
    <row r="377" spans="3:4" s="124" customFormat="1" x14ac:dyDescent="0.35">
      <c r="C377" s="146"/>
      <c r="D377" s="147"/>
    </row>
    <row r="378" spans="3:4" s="124" customFormat="1" x14ac:dyDescent="0.35">
      <c r="C378" s="146"/>
      <c r="D378" s="147"/>
    </row>
    <row r="379" spans="3:4" s="124" customFormat="1" x14ac:dyDescent="0.35">
      <c r="C379" s="146"/>
      <c r="D379" s="147"/>
    </row>
    <row r="380" spans="3:4" s="124" customFormat="1" x14ac:dyDescent="0.35">
      <c r="C380" s="146"/>
      <c r="D380" s="147"/>
    </row>
    <row r="381" spans="3:4" s="124" customFormat="1" x14ac:dyDescent="0.35">
      <c r="C381" s="146"/>
      <c r="D381" s="147"/>
    </row>
    <row r="382" spans="3:4" s="124" customFormat="1" x14ac:dyDescent="0.35">
      <c r="C382" s="146"/>
      <c r="D382" s="147"/>
    </row>
    <row r="383" spans="3:4" s="124" customFormat="1" x14ac:dyDescent="0.35">
      <c r="C383" s="146"/>
      <c r="D383" s="147"/>
    </row>
    <row r="384" spans="3:4" s="124" customFormat="1" x14ac:dyDescent="0.35">
      <c r="C384" s="146"/>
      <c r="D384" s="147"/>
    </row>
    <row r="385" spans="3:4" s="124" customFormat="1" x14ac:dyDescent="0.35">
      <c r="C385" s="146"/>
      <c r="D385" s="147"/>
    </row>
    <row r="386" spans="3:4" s="124" customFormat="1" x14ac:dyDescent="0.35">
      <c r="C386" s="146"/>
      <c r="D386" s="147"/>
    </row>
    <row r="387" spans="3:4" s="124" customFormat="1" x14ac:dyDescent="0.35">
      <c r="C387" s="146"/>
      <c r="D387" s="147"/>
    </row>
    <row r="388" spans="3:4" s="124" customFormat="1" x14ac:dyDescent="0.35">
      <c r="C388" s="146"/>
      <c r="D388" s="147"/>
    </row>
    <row r="389" spans="3:4" s="124" customFormat="1" x14ac:dyDescent="0.35">
      <c r="C389" s="146"/>
      <c r="D389" s="147"/>
    </row>
    <row r="390" spans="3:4" s="124" customFormat="1" x14ac:dyDescent="0.35">
      <c r="C390" s="146"/>
      <c r="D390" s="147"/>
    </row>
    <row r="391" spans="3:4" s="124" customFormat="1" x14ac:dyDescent="0.35">
      <c r="C391" s="146"/>
      <c r="D391" s="147"/>
    </row>
    <row r="392" spans="3:4" s="124" customFormat="1" x14ac:dyDescent="0.35">
      <c r="C392" s="146"/>
      <c r="D392" s="147"/>
    </row>
    <row r="393" spans="3:4" s="124" customFormat="1" x14ac:dyDescent="0.35">
      <c r="C393" s="146"/>
      <c r="D393" s="147"/>
    </row>
    <row r="394" spans="3:4" s="124" customFormat="1" x14ac:dyDescent="0.35">
      <c r="C394" s="146"/>
      <c r="D394" s="147"/>
    </row>
    <row r="395" spans="3:4" s="124" customFormat="1" x14ac:dyDescent="0.35">
      <c r="C395" s="146"/>
      <c r="D395" s="147"/>
    </row>
    <row r="396" spans="3:4" s="124" customFormat="1" x14ac:dyDescent="0.35">
      <c r="C396" s="146"/>
      <c r="D396" s="147"/>
    </row>
    <row r="397" spans="3:4" s="124" customFormat="1" x14ac:dyDescent="0.35">
      <c r="C397" s="146"/>
      <c r="D397" s="147"/>
    </row>
    <row r="398" spans="3:4" s="124" customFormat="1" x14ac:dyDescent="0.35">
      <c r="C398" s="146"/>
      <c r="D398" s="147"/>
    </row>
    <row r="399" spans="3:4" s="124" customFormat="1" x14ac:dyDescent="0.35">
      <c r="C399" s="146"/>
      <c r="D399" s="147"/>
    </row>
    <row r="400" spans="3:4" s="124" customFormat="1" x14ac:dyDescent="0.35">
      <c r="C400" s="146"/>
      <c r="D400" s="147"/>
    </row>
    <row r="401" spans="3:4" s="124" customFormat="1" x14ac:dyDescent="0.35">
      <c r="C401" s="146"/>
      <c r="D401" s="147"/>
    </row>
    <row r="402" spans="3:4" s="124" customFormat="1" x14ac:dyDescent="0.35">
      <c r="C402" s="146"/>
      <c r="D402" s="147"/>
    </row>
    <row r="403" spans="3:4" s="124" customFormat="1" x14ac:dyDescent="0.35">
      <c r="C403" s="146"/>
      <c r="D403" s="147"/>
    </row>
    <row r="404" spans="3:4" s="124" customFormat="1" x14ac:dyDescent="0.35">
      <c r="C404" s="146"/>
      <c r="D404" s="147"/>
    </row>
    <row r="405" spans="3:4" s="124" customFormat="1" x14ac:dyDescent="0.35">
      <c r="C405" s="146"/>
      <c r="D405" s="147"/>
    </row>
    <row r="406" spans="3:4" s="124" customFormat="1" x14ac:dyDescent="0.35">
      <c r="C406" s="146"/>
      <c r="D406" s="147"/>
    </row>
    <row r="407" spans="3:4" s="124" customFormat="1" x14ac:dyDescent="0.35">
      <c r="C407" s="146"/>
      <c r="D407" s="147"/>
    </row>
    <row r="408" spans="3:4" s="124" customFormat="1" x14ac:dyDescent="0.35">
      <c r="C408" s="146"/>
      <c r="D408" s="147"/>
    </row>
    <row r="409" spans="3:4" s="124" customFormat="1" x14ac:dyDescent="0.35">
      <c r="C409" s="146"/>
      <c r="D409" s="147"/>
    </row>
    <row r="410" spans="3:4" s="124" customFormat="1" x14ac:dyDescent="0.35">
      <c r="C410" s="146"/>
      <c r="D410" s="147"/>
    </row>
    <row r="411" spans="3:4" s="124" customFormat="1" x14ac:dyDescent="0.35">
      <c r="C411" s="146"/>
      <c r="D411" s="147"/>
    </row>
    <row r="412" spans="3:4" s="124" customFormat="1" x14ac:dyDescent="0.35">
      <c r="C412" s="146"/>
      <c r="D412" s="147"/>
    </row>
    <row r="413" spans="3:4" s="124" customFormat="1" x14ac:dyDescent="0.35">
      <c r="C413" s="146"/>
      <c r="D413" s="147"/>
    </row>
    <row r="414" spans="3:4" s="124" customFormat="1" x14ac:dyDescent="0.35">
      <c r="C414" s="146"/>
      <c r="D414" s="147"/>
    </row>
    <row r="415" spans="3:4" s="124" customFormat="1" x14ac:dyDescent="0.35">
      <c r="C415" s="146"/>
      <c r="D415" s="147"/>
    </row>
    <row r="416" spans="3:4" s="124" customFormat="1" x14ac:dyDescent="0.35">
      <c r="C416" s="146"/>
      <c r="D416" s="147"/>
    </row>
    <row r="417" spans="3:4" s="124" customFormat="1" x14ac:dyDescent="0.35">
      <c r="C417" s="146"/>
      <c r="D417" s="147"/>
    </row>
    <row r="418" spans="3:4" s="124" customFormat="1" x14ac:dyDescent="0.35">
      <c r="C418" s="146"/>
      <c r="D418" s="147"/>
    </row>
    <row r="419" spans="3:4" s="124" customFormat="1" x14ac:dyDescent="0.35">
      <c r="C419" s="146"/>
      <c r="D419" s="147"/>
    </row>
    <row r="420" spans="3:4" s="124" customFormat="1" x14ac:dyDescent="0.35">
      <c r="C420" s="146"/>
      <c r="D420" s="147"/>
    </row>
    <row r="421" spans="3:4" s="124" customFormat="1" x14ac:dyDescent="0.35">
      <c r="C421" s="146"/>
      <c r="D421" s="147"/>
    </row>
    <row r="422" spans="3:4" s="124" customFormat="1" x14ac:dyDescent="0.35">
      <c r="C422" s="146"/>
      <c r="D422" s="147"/>
    </row>
    <row r="423" spans="3:4" s="124" customFormat="1" x14ac:dyDescent="0.35">
      <c r="C423" s="146"/>
      <c r="D423" s="147"/>
    </row>
    <row r="424" spans="3:4" s="124" customFormat="1" x14ac:dyDescent="0.35">
      <c r="C424" s="146"/>
      <c r="D424" s="147"/>
    </row>
    <row r="425" spans="3:4" s="124" customFormat="1" x14ac:dyDescent="0.35">
      <c r="C425" s="146"/>
      <c r="D425" s="147"/>
    </row>
    <row r="426" spans="3:4" s="124" customFormat="1" x14ac:dyDescent="0.35">
      <c r="C426" s="146"/>
      <c r="D426" s="147"/>
    </row>
    <row r="427" spans="3:4" s="124" customFormat="1" x14ac:dyDescent="0.35">
      <c r="C427" s="146"/>
      <c r="D427" s="147"/>
    </row>
    <row r="428" spans="3:4" s="124" customFormat="1" x14ac:dyDescent="0.35">
      <c r="C428" s="146"/>
      <c r="D428" s="147"/>
    </row>
    <row r="429" spans="3:4" s="124" customFormat="1" x14ac:dyDescent="0.35">
      <c r="C429" s="146"/>
      <c r="D429" s="147"/>
    </row>
    <row r="430" spans="3:4" s="124" customFormat="1" x14ac:dyDescent="0.35">
      <c r="C430" s="146"/>
      <c r="D430" s="147"/>
    </row>
    <row r="431" spans="3:4" s="124" customFormat="1" x14ac:dyDescent="0.35">
      <c r="C431" s="146"/>
      <c r="D431" s="147"/>
    </row>
    <row r="432" spans="3:4" s="124" customFormat="1" x14ac:dyDescent="0.35">
      <c r="C432" s="146"/>
      <c r="D432" s="147"/>
    </row>
    <row r="433" spans="3:4" s="124" customFormat="1" x14ac:dyDescent="0.35">
      <c r="C433" s="146"/>
      <c r="D433" s="147"/>
    </row>
    <row r="434" spans="3:4" s="124" customFormat="1" x14ac:dyDescent="0.35">
      <c r="C434" s="146"/>
      <c r="D434" s="147"/>
    </row>
    <row r="435" spans="3:4" s="124" customFormat="1" x14ac:dyDescent="0.35">
      <c r="C435" s="146"/>
      <c r="D435" s="147"/>
    </row>
    <row r="436" spans="3:4" s="124" customFormat="1" x14ac:dyDescent="0.35">
      <c r="C436" s="146"/>
      <c r="D436" s="147"/>
    </row>
    <row r="437" spans="3:4" s="124" customFormat="1" x14ac:dyDescent="0.35">
      <c r="C437" s="146"/>
      <c r="D437" s="147"/>
    </row>
    <row r="438" spans="3:4" s="124" customFormat="1" x14ac:dyDescent="0.35">
      <c r="C438" s="146"/>
      <c r="D438" s="147"/>
    </row>
    <row r="439" spans="3:4" s="124" customFormat="1" x14ac:dyDescent="0.35">
      <c r="C439" s="146"/>
      <c r="D439" s="147"/>
    </row>
    <row r="440" spans="3:4" s="124" customFormat="1" x14ac:dyDescent="0.35">
      <c r="C440" s="146"/>
      <c r="D440" s="147"/>
    </row>
    <row r="441" spans="3:4" s="124" customFormat="1" x14ac:dyDescent="0.35">
      <c r="C441" s="146"/>
      <c r="D441" s="147"/>
    </row>
    <row r="442" spans="3:4" s="124" customFormat="1" x14ac:dyDescent="0.35">
      <c r="C442" s="146"/>
      <c r="D442" s="147"/>
    </row>
    <row r="443" spans="3:4" s="124" customFormat="1" x14ac:dyDescent="0.35">
      <c r="C443" s="146"/>
      <c r="D443" s="147"/>
    </row>
    <row r="444" spans="3:4" s="124" customFormat="1" x14ac:dyDescent="0.35">
      <c r="C444" s="146"/>
      <c r="D444" s="147"/>
    </row>
    <row r="445" spans="3:4" s="124" customFormat="1" x14ac:dyDescent="0.35">
      <c r="C445" s="146"/>
      <c r="D445" s="147"/>
    </row>
    <row r="446" spans="3:4" s="124" customFormat="1" x14ac:dyDescent="0.35">
      <c r="C446" s="146"/>
      <c r="D446" s="147"/>
    </row>
    <row r="447" spans="3:4" s="124" customFormat="1" x14ac:dyDescent="0.35">
      <c r="C447" s="146"/>
      <c r="D447" s="147"/>
    </row>
    <row r="448" spans="3:4" s="124" customFormat="1" x14ac:dyDescent="0.35">
      <c r="C448" s="146"/>
      <c r="D448" s="147"/>
    </row>
    <row r="449" spans="3:4" s="124" customFormat="1" x14ac:dyDescent="0.35">
      <c r="C449" s="146"/>
      <c r="D449" s="147"/>
    </row>
    <row r="450" spans="3:4" s="124" customFormat="1" x14ac:dyDescent="0.35">
      <c r="C450" s="146"/>
      <c r="D450" s="147"/>
    </row>
    <row r="451" spans="3:4" s="124" customFormat="1" x14ac:dyDescent="0.35">
      <c r="C451" s="146"/>
      <c r="D451" s="147"/>
    </row>
    <row r="452" spans="3:4" s="124" customFormat="1" x14ac:dyDescent="0.35">
      <c r="C452" s="146"/>
      <c r="D452" s="147"/>
    </row>
    <row r="453" spans="3:4" s="124" customFormat="1" x14ac:dyDescent="0.35">
      <c r="C453" s="146"/>
      <c r="D453" s="147"/>
    </row>
    <row r="454" spans="3:4" s="124" customFormat="1" x14ac:dyDescent="0.35">
      <c r="C454" s="146"/>
      <c r="D454" s="147"/>
    </row>
    <row r="455" spans="3:4" s="124" customFormat="1" x14ac:dyDescent="0.35">
      <c r="C455" s="146"/>
      <c r="D455" s="147"/>
    </row>
    <row r="456" spans="3:4" s="124" customFormat="1" x14ac:dyDescent="0.35">
      <c r="C456" s="146"/>
      <c r="D456" s="147"/>
    </row>
    <row r="457" spans="3:4" s="124" customFormat="1" x14ac:dyDescent="0.35">
      <c r="C457" s="146"/>
      <c r="D457" s="147"/>
    </row>
    <row r="458" spans="3:4" s="124" customFormat="1" x14ac:dyDescent="0.35">
      <c r="C458" s="146"/>
      <c r="D458" s="147"/>
    </row>
    <row r="459" spans="3:4" s="124" customFormat="1" x14ac:dyDescent="0.35">
      <c r="C459" s="146"/>
      <c r="D459" s="147"/>
    </row>
    <row r="460" spans="3:4" s="124" customFormat="1" x14ac:dyDescent="0.35">
      <c r="C460" s="146"/>
      <c r="D460" s="147"/>
    </row>
    <row r="461" spans="3:4" s="124" customFormat="1" x14ac:dyDescent="0.35">
      <c r="C461" s="146"/>
      <c r="D461" s="147"/>
    </row>
    <row r="462" spans="3:4" s="124" customFormat="1" x14ac:dyDescent="0.35">
      <c r="C462" s="146"/>
      <c r="D462" s="147"/>
    </row>
    <row r="463" spans="3:4" s="124" customFormat="1" x14ac:dyDescent="0.35">
      <c r="C463" s="146"/>
      <c r="D463" s="147"/>
    </row>
    <row r="464" spans="3:4" s="124" customFormat="1" x14ac:dyDescent="0.35">
      <c r="C464" s="146"/>
      <c r="D464" s="147"/>
    </row>
    <row r="465" spans="3:4" s="124" customFormat="1" x14ac:dyDescent="0.35">
      <c r="C465" s="146"/>
      <c r="D465" s="147"/>
    </row>
    <row r="466" spans="3:4" s="124" customFormat="1" x14ac:dyDescent="0.35">
      <c r="C466" s="146"/>
      <c r="D466" s="147"/>
    </row>
    <row r="467" spans="3:4" s="124" customFormat="1" x14ac:dyDescent="0.35">
      <c r="C467" s="146"/>
      <c r="D467" s="147"/>
    </row>
    <row r="468" spans="3:4" s="124" customFormat="1" x14ac:dyDescent="0.35">
      <c r="C468" s="146"/>
      <c r="D468" s="147"/>
    </row>
    <row r="469" spans="3:4" s="124" customFormat="1" x14ac:dyDescent="0.35">
      <c r="C469" s="146"/>
      <c r="D469" s="147"/>
    </row>
    <row r="470" spans="3:4" s="124" customFormat="1" x14ac:dyDescent="0.35">
      <c r="C470" s="146"/>
      <c r="D470" s="147"/>
    </row>
    <row r="471" spans="3:4" s="124" customFormat="1" x14ac:dyDescent="0.35">
      <c r="C471" s="146"/>
      <c r="D471" s="147"/>
    </row>
    <row r="472" spans="3:4" s="124" customFormat="1" x14ac:dyDescent="0.35">
      <c r="C472" s="146"/>
      <c r="D472" s="147"/>
    </row>
    <row r="473" spans="3:4" s="124" customFormat="1" x14ac:dyDescent="0.35">
      <c r="C473" s="146"/>
      <c r="D473" s="147"/>
    </row>
    <row r="474" spans="3:4" s="124" customFormat="1" x14ac:dyDescent="0.35">
      <c r="C474" s="146"/>
      <c r="D474" s="147"/>
    </row>
    <row r="475" spans="3:4" s="124" customFormat="1" x14ac:dyDescent="0.35">
      <c r="C475" s="146"/>
      <c r="D475" s="147"/>
    </row>
    <row r="476" spans="3:4" s="124" customFormat="1" x14ac:dyDescent="0.35">
      <c r="C476" s="146"/>
      <c r="D476" s="147"/>
    </row>
    <row r="477" spans="3:4" s="124" customFormat="1" x14ac:dyDescent="0.35">
      <c r="C477" s="146"/>
      <c r="D477" s="147"/>
    </row>
    <row r="478" spans="3:4" s="124" customFormat="1" x14ac:dyDescent="0.35">
      <c r="C478" s="146"/>
      <c r="D478" s="147"/>
    </row>
    <row r="479" spans="3:4" s="124" customFormat="1" x14ac:dyDescent="0.35">
      <c r="C479" s="146"/>
      <c r="D479" s="147"/>
    </row>
    <row r="480" spans="3:4" s="124" customFormat="1" x14ac:dyDescent="0.35">
      <c r="C480" s="146"/>
      <c r="D480" s="147"/>
    </row>
    <row r="481" spans="3:4" s="124" customFormat="1" x14ac:dyDescent="0.35">
      <c r="C481" s="146"/>
      <c r="D481" s="147"/>
    </row>
    <row r="482" spans="3:4" s="124" customFormat="1" x14ac:dyDescent="0.35">
      <c r="C482" s="146"/>
      <c r="D482" s="147"/>
    </row>
    <row r="483" spans="3:4" s="124" customFormat="1" x14ac:dyDescent="0.35">
      <c r="C483" s="146"/>
      <c r="D483" s="147"/>
    </row>
    <row r="484" spans="3:4" s="124" customFormat="1" x14ac:dyDescent="0.35">
      <c r="C484" s="146"/>
      <c r="D484" s="147"/>
    </row>
    <row r="485" spans="3:4" s="124" customFormat="1" x14ac:dyDescent="0.35">
      <c r="C485" s="146"/>
      <c r="D485" s="147"/>
    </row>
    <row r="486" spans="3:4" s="124" customFormat="1" x14ac:dyDescent="0.35">
      <c r="C486" s="146"/>
      <c r="D486" s="147"/>
    </row>
    <row r="487" spans="3:4" s="124" customFormat="1" x14ac:dyDescent="0.35">
      <c r="C487" s="146"/>
      <c r="D487" s="147"/>
    </row>
    <row r="488" spans="3:4" s="124" customFormat="1" x14ac:dyDescent="0.35">
      <c r="C488" s="146"/>
      <c r="D488" s="147"/>
    </row>
    <row r="489" spans="3:4" s="124" customFormat="1" x14ac:dyDescent="0.35">
      <c r="C489" s="146"/>
      <c r="D489" s="147"/>
    </row>
    <row r="490" spans="3:4" s="124" customFormat="1" x14ac:dyDescent="0.35">
      <c r="C490" s="146"/>
      <c r="D490" s="147"/>
    </row>
    <row r="491" spans="3:4" s="124" customFormat="1" x14ac:dyDescent="0.35">
      <c r="C491" s="146"/>
      <c r="D491" s="147"/>
    </row>
    <row r="492" spans="3:4" s="124" customFormat="1" x14ac:dyDescent="0.35">
      <c r="C492" s="146"/>
      <c r="D492" s="147"/>
    </row>
    <row r="493" spans="3:4" s="124" customFormat="1" x14ac:dyDescent="0.35">
      <c r="C493" s="146"/>
      <c r="D493" s="147"/>
    </row>
    <row r="494" spans="3:4" s="124" customFormat="1" x14ac:dyDescent="0.35">
      <c r="C494" s="146"/>
      <c r="D494" s="147"/>
    </row>
    <row r="495" spans="3:4" s="124" customFormat="1" x14ac:dyDescent="0.35">
      <c r="C495" s="146"/>
      <c r="D495" s="147"/>
    </row>
    <row r="496" spans="3:4" s="124" customFormat="1" x14ac:dyDescent="0.35">
      <c r="C496" s="146"/>
      <c r="D496" s="147"/>
    </row>
    <row r="497" spans="3:4" s="124" customFormat="1" x14ac:dyDescent="0.35">
      <c r="C497" s="146"/>
      <c r="D497" s="147"/>
    </row>
    <row r="498" spans="3:4" s="124" customFormat="1" x14ac:dyDescent="0.35">
      <c r="C498" s="146"/>
      <c r="D498" s="147"/>
    </row>
    <row r="499" spans="3:4" s="124" customFormat="1" x14ac:dyDescent="0.35">
      <c r="C499" s="146"/>
      <c r="D499" s="147"/>
    </row>
    <row r="500" spans="3:4" s="124" customFormat="1" x14ac:dyDescent="0.35">
      <c r="C500" s="146"/>
      <c r="D500" s="147"/>
    </row>
    <row r="501" spans="3:4" s="124" customFormat="1" x14ac:dyDescent="0.35">
      <c r="C501" s="146"/>
      <c r="D501" s="147"/>
    </row>
    <row r="502" spans="3:4" s="124" customFormat="1" x14ac:dyDescent="0.35">
      <c r="C502" s="146"/>
      <c r="D502" s="147"/>
    </row>
    <row r="503" spans="3:4" s="124" customFormat="1" x14ac:dyDescent="0.35">
      <c r="C503" s="146"/>
      <c r="D503" s="147"/>
    </row>
    <row r="504" spans="3:4" s="124" customFormat="1" x14ac:dyDescent="0.35">
      <c r="C504" s="146"/>
      <c r="D504" s="147"/>
    </row>
    <row r="505" spans="3:4" s="124" customFormat="1" x14ac:dyDescent="0.35">
      <c r="C505" s="146"/>
      <c r="D505" s="147"/>
    </row>
    <row r="506" spans="3:4" s="124" customFormat="1" x14ac:dyDescent="0.35">
      <c r="C506" s="146"/>
      <c r="D506" s="147"/>
    </row>
    <row r="507" spans="3:4" s="124" customFormat="1" x14ac:dyDescent="0.35">
      <c r="C507" s="146"/>
      <c r="D507" s="147"/>
    </row>
    <row r="508" spans="3:4" s="124" customFormat="1" x14ac:dyDescent="0.35">
      <c r="C508" s="146"/>
      <c r="D508" s="147"/>
    </row>
    <row r="509" spans="3:4" s="124" customFormat="1" x14ac:dyDescent="0.35">
      <c r="C509" s="146"/>
      <c r="D509" s="147"/>
    </row>
    <row r="510" spans="3:4" s="124" customFormat="1" x14ac:dyDescent="0.35">
      <c r="C510" s="146"/>
      <c r="D510" s="147"/>
    </row>
    <row r="511" spans="3:4" s="124" customFormat="1" x14ac:dyDescent="0.35">
      <c r="C511" s="146"/>
      <c r="D511" s="147"/>
    </row>
    <row r="512" spans="3:4" s="124" customFormat="1" x14ac:dyDescent="0.35">
      <c r="C512" s="146"/>
      <c r="D512" s="147"/>
    </row>
    <row r="513" spans="3:4" s="124" customFormat="1" x14ac:dyDescent="0.35">
      <c r="C513" s="146"/>
      <c r="D513" s="147"/>
    </row>
    <row r="514" spans="3:4" s="124" customFormat="1" x14ac:dyDescent="0.35">
      <c r="C514" s="146"/>
      <c r="D514" s="147"/>
    </row>
    <row r="515" spans="3:4" s="124" customFormat="1" x14ac:dyDescent="0.35">
      <c r="C515" s="146"/>
      <c r="D515" s="147"/>
    </row>
    <row r="516" spans="3:4" s="124" customFormat="1" x14ac:dyDescent="0.35">
      <c r="C516" s="146"/>
      <c r="D516" s="147"/>
    </row>
    <row r="517" spans="3:4" s="124" customFormat="1" x14ac:dyDescent="0.35">
      <c r="C517" s="146"/>
      <c r="D517" s="147"/>
    </row>
    <row r="518" spans="3:4" s="124" customFormat="1" x14ac:dyDescent="0.35">
      <c r="C518" s="146"/>
      <c r="D518" s="147"/>
    </row>
    <row r="519" spans="3:4" s="124" customFormat="1" x14ac:dyDescent="0.35">
      <c r="C519" s="146"/>
      <c r="D519" s="147"/>
    </row>
    <row r="520" spans="3:4" s="124" customFormat="1" x14ac:dyDescent="0.35">
      <c r="C520" s="146"/>
      <c r="D520" s="147"/>
    </row>
    <row r="521" spans="3:4" s="124" customFormat="1" x14ac:dyDescent="0.35">
      <c r="C521" s="146"/>
      <c r="D521" s="147"/>
    </row>
    <row r="522" spans="3:4" s="124" customFormat="1" x14ac:dyDescent="0.35">
      <c r="C522" s="146"/>
      <c r="D522" s="147"/>
    </row>
    <row r="523" spans="3:4" s="124" customFormat="1" x14ac:dyDescent="0.35">
      <c r="C523" s="146"/>
      <c r="D523" s="147"/>
    </row>
    <row r="524" spans="3:4" s="124" customFormat="1" x14ac:dyDescent="0.35">
      <c r="C524" s="146"/>
      <c r="D524" s="147"/>
    </row>
    <row r="525" spans="3:4" s="124" customFormat="1" x14ac:dyDescent="0.35">
      <c r="C525" s="146"/>
      <c r="D525" s="147"/>
    </row>
    <row r="526" spans="3:4" s="124" customFormat="1" x14ac:dyDescent="0.35">
      <c r="C526" s="146"/>
      <c r="D526" s="147"/>
    </row>
    <row r="527" spans="3:4" s="124" customFormat="1" x14ac:dyDescent="0.35">
      <c r="C527" s="146"/>
      <c r="D527" s="147"/>
    </row>
    <row r="528" spans="3:4" s="124" customFormat="1" x14ac:dyDescent="0.35">
      <c r="C528" s="146"/>
      <c r="D528" s="147"/>
    </row>
    <row r="529" spans="3:4" s="124" customFormat="1" x14ac:dyDescent="0.35">
      <c r="C529" s="146"/>
      <c r="D529" s="147"/>
    </row>
    <row r="530" spans="3:4" s="124" customFormat="1" x14ac:dyDescent="0.35">
      <c r="C530" s="146"/>
      <c r="D530" s="147"/>
    </row>
    <row r="531" spans="3:4" s="124" customFormat="1" x14ac:dyDescent="0.35">
      <c r="C531" s="146"/>
      <c r="D531" s="147"/>
    </row>
    <row r="532" spans="3:4" s="124" customFormat="1" x14ac:dyDescent="0.35">
      <c r="C532" s="146"/>
      <c r="D532" s="147"/>
    </row>
    <row r="533" spans="3:4" s="124" customFormat="1" x14ac:dyDescent="0.35">
      <c r="C533" s="146"/>
      <c r="D533" s="147"/>
    </row>
    <row r="534" spans="3:4" s="124" customFormat="1" x14ac:dyDescent="0.35">
      <c r="C534" s="146"/>
      <c r="D534" s="147"/>
    </row>
    <row r="535" spans="3:4" s="124" customFormat="1" x14ac:dyDescent="0.35">
      <c r="C535" s="146"/>
      <c r="D535" s="147"/>
    </row>
    <row r="536" spans="3:4" s="124" customFormat="1" x14ac:dyDescent="0.35">
      <c r="C536" s="146"/>
      <c r="D536" s="147"/>
    </row>
    <row r="537" spans="3:4" s="124" customFormat="1" x14ac:dyDescent="0.35">
      <c r="C537" s="146"/>
      <c r="D537" s="147"/>
    </row>
    <row r="538" spans="3:4" s="124" customFormat="1" x14ac:dyDescent="0.35">
      <c r="C538" s="146"/>
      <c r="D538" s="147"/>
    </row>
    <row r="539" spans="3:4" s="124" customFormat="1" x14ac:dyDescent="0.35">
      <c r="C539" s="146"/>
      <c r="D539" s="147"/>
    </row>
    <row r="540" spans="3:4" s="124" customFormat="1" x14ac:dyDescent="0.35">
      <c r="C540" s="146"/>
      <c r="D540" s="147"/>
    </row>
    <row r="541" spans="3:4" s="124" customFormat="1" x14ac:dyDescent="0.35">
      <c r="C541" s="146"/>
      <c r="D541" s="147"/>
    </row>
    <row r="542" spans="3:4" s="124" customFormat="1" x14ac:dyDescent="0.35">
      <c r="C542" s="146"/>
      <c r="D542" s="147"/>
    </row>
    <row r="543" spans="3:4" s="124" customFormat="1" x14ac:dyDescent="0.35">
      <c r="C543" s="146"/>
      <c r="D543" s="147"/>
    </row>
    <row r="544" spans="3:4" s="124" customFormat="1" x14ac:dyDescent="0.35">
      <c r="C544" s="146"/>
      <c r="D544" s="147"/>
    </row>
    <row r="545" spans="3:4" s="124" customFormat="1" x14ac:dyDescent="0.35">
      <c r="C545" s="146"/>
      <c r="D545" s="147"/>
    </row>
    <row r="546" spans="3:4" s="124" customFormat="1" x14ac:dyDescent="0.35">
      <c r="C546" s="146"/>
      <c r="D546" s="147"/>
    </row>
    <row r="547" spans="3:4" s="124" customFormat="1" x14ac:dyDescent="0.35">
      <c r="C547" s="146"/>
      <c r="D547" s="147"/>
    </row>
    <row r="548" spans="3:4" s="124" customFormat="1" x14ac:dyDescent="0.35">
      <c r="C548" s="146"/>
      <c r="D548" s="147"/>
    </row>
    <row r="549" spans="3:4" s="124" customFormat="1" x14ac:dyDescent="0.35">
      <c r="C549" s="146"/>
      <c r="D549" s="147"/>
    </row>
    <row r="550" spans="3:4" s="124" customFormat="1" x14ac:dyDescent="0.35">
      <c r="C550" s="146"/>
      <c r="D550" s="147"/>
    </row>
    <row r="551" spans="3:4" s="124" customFormat="1" x14ac:dyDescent="0.35">
      <c r="C551" s="146"/>
      <c r="D551" s="147"/>
    </row>
    <row r="552" spans="3:4" s="124" customFormat="1" x14ac:dyDescent="0.35">
      <c r="C552" s="146"/>
      <c r="D552" s="147"/>
    </row>
    <row r="553" spans="3:4" s="124" customFormat="1" x14ac:dyDescent="0.35">
      <c r="C553" s="146"/>
      <c r="D553" s="147"/>
    </row>
    <row r="554" spans="3:4" s="124" customFormat="1" x14ac:dyDescent="0.35">
      <c r="C554" s="146"/>
      <c r="D554" s="147"/>
    </row>
    <row r="555" spans="3:4" s="124" customFormat="1" x14ac:dyDescent="0.35">
      <c r="C555" s="146"/>
      <c r="D555" s="147"/>
    </row>
    <row r="556" spans="3:4" s="124" customFormat="1" x14ac:dyDescent="0.35">
      <c r="C556" s="146"/>
      <c r="D556" s="147"/>
    </row>
    <row r="557" spans="3:4" s="124" customFormat="1" x14ac:dyDescent="0.35">
      <c r="C557" s="146"/>
      <c r="D557" s="147"/>
    </row>
    <row r="558" spans="3:4" s="124" customFormat="1" x14ac:dyDescent="0.35">
      <c r="C558" s="146"/>
      <c r="D558" s="147"/>
    </row>
    <row r="559" spans="3:4" s="124" customFormat="1" x14ac:dyDescent="0.35">
      <c r="C559" s="146"/>
      <c r="D559" s="147"/>
    </row>
    <row r="560" spans="3:4" s="124" customFormat="1" x14ac:dyDescent="0.35">
      <c r="C560" s="146"/>
      <c r="D560" s="147"/>
    </row>
    <row r="561" spans="3:4" s="124" customFormat="1" x14ac:dyDescent="0.35">
      <c r="C561" s="146"/>
      <c r="D561" s="147"/>
    </row>
    <row r="562" spans="3:4" s="124" customFormat="1" x14ac:dyDescent="0.35">
      <c r="C562" s="146"/>
      <c r="D562" s="147"/>
    </row>
    <row r="563" spans="3:4" s="124" customFormat="1" x14ac:dyDescent="0.35">
      <c r="C563" s="146"/>
      <c r="D563" s="147"/>
    </row>
    <row r="564" spans="3:4" s="124" customFormat="1" x14ac:dyDescent="0.35">
      <c r="C564" s="146"/>
      <c r="D564" s="147"/>
    </row>
    <row r="565" spans="3:4" s="124" customFormat="1" x14ac:dyDescent="0.35">
      <c r="C565" s="146"/>
      <c r="D565" s="147"/>
    </row>
    <row r="566" spans="3:4" s="124" customFormat="1" x14ac:dyDescent="0.35">
      <c r="C566" s="146"/>
      <c r="D566" s="147"/>
    </row>
    <row r="567" spans="3:4" s="124" customFormat="1" x14ac:dyDescent="0.35">
      <c r="C567" s="146"/>
      <c r="D567" s="147"/>
    </row>
    <row r="568" spans="3:4" s="124" customFormat="1" x14ac:dyDescent="0.35">
      <c r="C568" s="146"/>
      <c r="D568" s="147"/>
    </row>
    <row r="569" spans="3:4" s="124" customFormat="1" x14ac:dyDescent="0.35">
      <c r="C569" s="146"/>
      <c r="D569" s="147"/>
    </row>
    <row r="570" spans="3:4" s="124" customFormat="1" x14ac:dyDescent="0.35">
      <c r="C570" s="146"/>
      <c r="D570" s="147"/>
    </row>
    <row r="571" spans="3:4" s="124" customFormat="1" x14ac:dyDescent="0.35">
      <c r="C571" s="146"/>
      <c r="D571" s="147"/>
    </row>
    <row r="572" spans="3:4" s="124" customFormat="1" x14ac:dyDescent="0.35">
      <c r="C572" s="146"/>
      <c r="D572" s="147"/>
    </row>
    <row r="573" spans="3:4" s="124" customFormat="1" x14ac:dyDescent="0.35">
      <c r="C573" s="146"/>
      <c r="D573" s="147"/>
    </row>
    <row r="574" spans="3:4" s="124" customFormat="1" x14ac:dyDescent="0.35">
      <c r="C574" s="146"/>
      <c r="D574" s="147"/>
    </row>
    <row r="575" spans="3:4" s="124" customFormat="1" x14ac:dyDescent="0.35">
      <c r="C575" s="146"/>
      <c r="D575" s="147"/>
    </row>
    <row r="576" spans="3:4" s="124" customFormat="1" x14ac:dyDescent="0.35">
      <c r="C576" s="146"/>
      <c r="D576" s="147"/>
    </row>
    <row r="577" spans="3:4" s="124" customFormat="1" x14ac:dyDescent="0.35">
      <c r="C577" s="146"/>
      <c r="D577" s="147"/>
    </row>
    <row r="578" spans="3:4" s="124" customFormat="1" x14ac:dyDescent="0.35">
      <c r="C578" s="146"/>
      <c r="D578" s="147"/>
    </row>
    <row r="579" spans="3:4" s="124" customFormat="1" x14ac:dyDescent="0.35">
      <c r="C579" s="146"/>
      <c r="D579" s="147"/>
    </row>
    <row r="580" spans="3:4" s="124" customFormat="1" x14ac:dyDescent="0.35">
      <c r="C580" s="146"/>
      <c r="D580" s="147"/>
    </row>
    <row r="581" spans="3:4" s="124" customFormat="1" x14ac:dyDescent="0.35">
      <c r="C581" s="146"/>
      <c r="D581" s="147"/>
    </row>
    <row r="582" spans="3:4" s="124" customFormat="1" x14ac:dyDescent="0.35">
      <c r="C582" s="146"/>
      <c r="D582" s="147"/>
    </row>
    <row r="583" spans="3:4" s="124" customFormat="1" x14ac:dyDescent="0.35">
      <c r="C583" s="146"/>
      <c r="D583" s="147"/>
    </row>
    <row r="584" spans="3:4" s="124" customFormat="1" x14ac:dyDescent="0.35">
      <c r="C584" s="146"/>
      <c r="D584" s="147"/>
    </row>
    <row r="585" spans="3:4" s="124" customFormat="1" x14ac:dyDescent="0.35">
      <c r="C585" s="146"/>
      <c r="D585" s="147"/>
    </row>
    <row r="586" spans="3:4" s="124" customFormat="1" x14ac:dyDescent="0.35">
      <c r="C586" s="146"/>
      <c r="D586" s="147"/>
    </row>
    <row r="587" spans="3:4" s="124" customFormat="1" x14ac:dyDescent="0.35">
      <c r="C587" s="146"/>
      <c r="D587" s="147"/>
    </row>
    <row r="588" spans="3:4" s="124" customFormat="1" x14ac:dyDescent="0.35">
      <c r="C588" s="146"/>
      <c r="D588" s="147"/>
    </row>
    <row r="589" spans="3:4" s="124" customFormat="1" x14ac:dyDescent="0.35">
      <c r="C589" s="146"/>
      <c r="D589" s="147"/>
    </row>
    <row r="590" spans="3:4" s="124" customFormat="1" x14ac:dyDescent="0.35">
      <c r="C590" s="146"/>
      <c r="D590" s="147"/>
    </row>
    <row r="591" spans="3:4" s="124" customFormat="1" x14ac:dyDescent="0.35">
      <c r="C591" s="146"/>
      <c r="D591" s="147"/>
    </row>
    <row r="592" spans="3:4" s="124" customFormat="1" x14ac:dyDescent="0.35">
      <c r="C592" s="146"/>
      <c r="D592" s="147"/>
    </row>
    <row r="593" spans="3:4" s="124" customFormat="1" x14ac:dyDescent="0.35">
      <c r="C593" s="146"/>
      <c r="D593" s="147"/>
    </row>
    <row r="594" spans="3:4" s="124" customFormat="1" x14ac:dyDescent="0.35">
      <c r="C594" s="146"/>
      <c r="D594" s="147"/>
    </row>
    <row r="595" spans="3:4" s="124" customFormat="1" x14ac:dyDescent="0.35">
      <c r="C595" s="146"/>
      <c r="D595" s="147"/>
    </row>
    <row r="596" spans="3:4" s="124" customFormat="1" x14ac:dyDescent="0.35">
      <c r="C596" s="146"/>
      <c r="D596" s="147"/>
    </row>
    <row r="597" spans="3:4" s="124" customFormat="1" x14ac:dyDescent="0.35">
      <c r="C597" s="146"/>
      <c r="D597" s="147"/>
    </row>
    <row r="598" spans="3:4" s="124" customFormat="1" x14ac:dyDescent="0.35">
      <c r="C598" s="146"/>
      <c r="D598" s="147"/>
    </row>
    <row r="599" spans="3:4" s="124" customFormat="1" x14ac:dyDescent="0.35">
      <c r="C599" s="146"/>
      <c r="D599" s="147"/>
    </row>
    <row r="600" spans="3:4" s="124" customFormat="1" x14ac:dyDescent="0.35">
      <c r="C600" s="146"/>
      <c r="D600" s="147"/>
    </row>
    <row r="601" spans="3:4" s="124" customFormat="1" x14ac:dyDescent="0.35">
      <c r="C601" s="146"/>
      <c r="D601" s="147"/>
    </row>
    <row r="602" spans="3:4" s="124" customFormat="1" x14ac:dyDescent="0.35">
      <c r="C602" s="146"/>
      <c r="D602" s="147"/>
    </row>
    <row r="603" spans="3:4" s="124" customFormat="1" x14ac:dyDescent="0.35">
      <c r="C603" s="146"/>
      <c r="D603" s="147"/>
    </row>
    <row r="604" spans="3:4" s="124" customFormat="1" x14ac:dyDescent="0.35">
      <c r="C604" s="146"/>
      <c r="D604" s="147"/>
    </row>
    <row r="605" spans="3:4" s="124" customFormat="1" x14ac:dyDescent="0.35">
      <c r="C605" s="146"/>
      <c r="D605" s="147"/>
    </row>
    <row r="606" spans="3:4" s="124" customFormat="1" x14ac:dyDescent="0.35">
      <c r="C606" s="146"/>
      <c r="D606" s="147"/>
    </row>
    <row r="607" spans="3:4" s="124" customFormat="1" x14ac:dyDescent="0.35">
      <c r="C607" s="146"/>
      <c r="D607" s="147"/>
    </row>
    <row r="608" spans="3:4" s="124" customFormat="1" x14ac:dyDescent="0.35">
      <c r="C608" s="146"/>
      <c r="D608" s="147"/>
    </row>
    <row r="609" spans="3:4" s="124" customFormat="1" x14ac:dyDescent="0.35">
      <c r="C609" s="146"/>
      <c r="D609" s="147"/>
    </row>
    <row r="610" spans="3:4" s="124" customFormat="1" x14ac:dyDescent="0.35">
      <c r="C610" s="146"/>
      <c r="D610" s="147"/>
    </row>
    <row r="611" spans="3:4" s="124" customFormat="1" x14ac:dyDescent="0.35">
      <c r="C611" s="146"/>
      <c r="D611" s="147"/>
    </row>
    <row r="612" spans="3:4" s="124" customFormat="1" x14ac:dyDescent="0.35">
      <c r="C612" s="146"/>
      <c r="D612" s="147"/>
    </row>
    <row r="613" spans="3:4" s="124" customFormat="1" x14ac:dyDescent="0.35">
      <c r="C613" s="146"/>
      <c r="D613" s="147"/>
    </row>
    <row r="614" spans="3:4" s="124" customFormat="1" x14ac:dyDescent="0.35">
      <c r="C614" s="146"/>
      <c r="D614" s="147"/>
    </row>
    <row r="615" spans="3:4" s="124" customFormat="1" x14ac:dyDescent="0.35">
      <c r="C615" s="146"/>
      <c r="D615" s="147"/>
    </row>
    <row r="616" spans="3:4" s="124" customFormat="1" x14ac:dyDescent="0.35">
      <c r="C616" s="146"/>
      <c r="D616" s="147"/>
    </row>
    <row r="617" spans="3:4" s="124" customFormat="1" x14ac:dyDescent="0.35">
      <c r="C617" s="146"/>
      <c r="D617" s="147"/>
    </row>
    <row r="618" spans="3:4" s="124" customFormat="1" x14ac:dyDescent="0.35">
      <c r="C618" s="146"/>
      <c r="D618" s="147"/>
    </row>
    <row r="619" spans="3:4" s="124" customFormat="1" x14ac:dyDescent="0.35">
      <c r="C619" s="146"/>
      <c r="D619" s="147"/>
    </row>
    <row r="620" spans="3:4" s="124" customFormat="1" x14ac:dyDescent="0.35">
      <c r="C620" s="146"/>
      <c r="D620" s="147"/>
    </row>
    <row r="621" spans="3:4" s="124" customFormat="1" x14ac:dyDescent="0.35">
      <c r="C621" s="146"/>
      <c r="D621" s="147"/>
    </row>
    <row r="622" spans="3:4" s="124" customFormat="1" x14ac:dyDescent="0.35">
      <c r="C622" s="146"/>
      <c r="D622" s="147"/>
    </row>
    <row r="623" spans="3:4" s="124" customFormat="1" x14ac:dyDescent="0.35">
      <c r="C623" s="146"/>
      <c r="D623" s="147"/>
    </row>
    <row r="624" spans="3:4" s="124" customFormat="1" x14ac:dyDescent="0.35">
      <c r="C624" s="146"/>
      <c r="D624" s="147"/>
    </row>
    <row r="625" spans="3:4" s="124" customFormat="1" x14ac:dyDescent="0.35">
      <c r="C625" s="146"/>
      <c r="D625" s="147"/>
    </row>
    <row r="626" spans="3:4" s="124" customFormat="1" x14ac:dyDescent="0.35">
      <c r="C626" s="146"/>
      <c r="D626" s="147"/>
    </row>
    <row r="627" spans="3:4" s="124" customFormat="1" x14ac:dyDescent="0.35">
      <c r="C627" s="146"/>
      <c r="D627" s="147"/>
    </row>
    <row r="628" spans="3:4" s="124" customFormat="1" x14ac:dyDescent="0.35">
      <c r="C628" s="146"/>
      <c r="D628" s="147"/>
    </row>
    <row r="629" spans="3:4" s="124" customFormat="1" x14ac:dyDescent="0.35">
      <c r="C629" s="146"/>
      <c r="D629" s="147"/>
    </row>
    <row r="630" spans="3:4" s="124" customFormat="1" x14ac:dyDescent="0.35">
      <c r="C630" s="146"/>
      <c r="D630" s="147"/>
    </row>
    <row r="631" spans="3:4" s="124" customFormat="1" x14ac:dyDescent="0.35">
      <c r="C631" s="146"/>
      <c r="D631" s="147"/>
    </row>
    <row r="632" spans="3:4" s="124" customFormat="1" x14ac:dyDescent="0.35">
      <c r="C632" s="146"/>
      <c r="D632" s="147"/>
    </row>
    <row r="633" spans="3:4" s="124" customFormat="1" x14ac:dyDescent="0.35">
      <c r="C633" s="146"/>
      <c r="D633" s="147"/>
    </row>
    <row r="634" spans="3:4" s="124" customFormat="1" x14ac:dyDescent="0.35">
      <c r="C634" s="146"/>
      <c r="D634" s="147"/>
    </row>
    <row r="635" spans="3:4" s="124" customFormat="1" x14ac:dyDescent="0.35">
      <c r="C635" s="146"/>
      <c r="D635" s="147"/>
    </row>
    <row r="636" spans="3:4" s="124" customFormat="1" x14ac:dyDescent="0.35">
      <c r="C636" s="146"/>
      <c r="D636" s="147"/>
    </row>
    <row r="637" spans="3:4" s="124" customFormat="1" x14ac:dyDescent="0.35">
      <c r="C637" s="146"/>
      <c r="D637" s="147"/>
    </row>
    <row r="638" spans="3:4" s="124" customFormat="1" x14ac:dyDescent="0.35">
      <c r="C638" s="146"/>
      <c r="D638" s="147"/>
    </row>
    <row r="639" spans="3:4" s="124" customFormat="1" x14ac:dyDescent="0.35">
      <c r="C639" s="146"/>
      <c r="D639" s="147"/>
    </row>
    <row r="640" spans="3:4" s="124" customFormat="1" x14ac:dyDescent="0.35">
      <c r="C640" s="146"/>
      <c r="D640" s="147"/>
    </row>
    <row r="641" spans="3:4" s="124" customFormat="1" x14ac:dyDescent="0.35">
      <c r="C641" s="146"/>
      <c r="D641" s="147"/>
    </row>
    <row r="642" spans="3:4" s="124" customFormat="1" x14ac:dyDescent="0.35">
      <c r="C642" s="146"/>
      <c r="D642" s="147"/>
    </row>
    <row r="643" spans="3:4" s="124" customFormat="1" x14ac:dyDescent="0.35">
      <c r="C643" s="146"/>
      <c r="D643" s="147"/>
    </row>
    <row r="644" spans="3:4" s="124" customFormat="1" x14ac:dyDescent="0.35">
      <c r="C644" s="146"/>
      <c r="D644" s="147"/>
    </row>
    <row r="645" spans="3:4" s="124" customFormat="1" x14ac:dyDescent="0.35">
      <c r="C645" s="146"/>
      <c r="D645" s="147"/>
    </row>
    <row r="646" spans="3:4" s="124" customFormat="1" x14ac:dyDescent="0.35">
      <c r="C646" s="146"/>
      <c r="D646" s="147"/>
    </row>
    <row r="647" spans="3:4" s="124" customFormat="1" x14ac:dyDescent="0.35">
      <c r="C647" s="146"/>
      <c r="D647" s="147"/>
    </row>
    <row r="648" spans="3:4" s="124" customFormat="1" x14ac:dyDescent="0.35">
      <c r="C648" s="146"/>
      <c r="D648" s="147"/>
    </row>
    <row r="649" spans="3:4" s="124" customFormat="1" x14ac:dyDescent="0.35">
      <c r="C649" s="146"/>
      <c r="D649" s="147"/>
    </row>
    <row r="650" spans="3:4" s="124" customFormat="1" x14ac:dyDescent="0.35">
      <c r="C650" s="146"/>
      <c r="D650" s="147"/>
    </row>
    <row r="651" spans="3:4" s="124" customFormat="1" x14ac:dyDescent="0.35">
      <c r="C651" s="146"/>
      <c r="D651" s="147"/>
    </row>
    <row r="652" spans="3:4" s="124" customFormat="1" x14ac:dyDescent="0.35">
      <c r="C652" s="146"/>
      <c r="D652" s="147"/>
    </row>
    <row r="653" spans="3:4" s="124" customFormat="1" x14ac:dyDescent="0.35">
      <c r="C653" s="146"/>
      <c r="D653" s="147"/>
    </row>
    <row r="654" spans="3:4" s="124" customFormat="1" x14ac:dyDescent="0.35">
      <c r="C654" s="146"/>
      <c r="D654" s="147"/>
    </row>
    <row r="655" spans="3:4" s="124" customFormat="1" x14ac:dyDescent="0.35">
      <c r="C655" s="146"/>
      <c r="D655" s="147"/>
    </row>
    <row r="656" spans="3:4" s="124" customFormat="1" x14ac:dyDescent="0.35">
      <c r="C656" s="146"/>
      <c r="D656" s="147"/>
    </row>
    <row r="657" spans="3:4" s="124" customFormat="1" x14ac:dyDescent="0.35">
      <c r="C657" s="146"/>
      <c r="D657" s="147"/>
    </row>
    <row r="658" spans="3:4" s="124" customFormat="1" x14ac:dyDescent="0.35">
      <c r="C658" s="146"/>
      <c r="D658" s="147"/>
    </row>
    <row r="659" spans="3:4" s="124" customFormat="1" x14ac:dyDescent="0.35">
      <c r="C659" s="146"/>
      <c r="D659" s="147"/>
    </row>
    <row r="660" spans="3:4" s="124" customFormat="1" x14ac:dyDescent="0.35">
      <c r="C660" s="146"/>
      <c r="D660" s="147"/>
    </row>
    <row r="661" spans="3:4" s="124" customFormat="1" x14ac:dyDescent="0.35">
      <c r="C661" s="146"/>
      <c r="D661" s="147"/>
    </row>
    <row r="662" spans="3:4" s="124" customFormat="1" x14ac:dyDescent="0.35">
      <c r="C662" s="146"/>
      <c r="D662" s="147"/>
    </row>
    <row r="663" spans="3:4" s="124" customFormat="1" x14ac:dyDescent="0.35">
      <c r="C663" s="146"/>
      <c r="D663" s="147"/>
    </row>
    <row r="664" spans="3:4" s="124" customFormat="1" x14ac:dyDescent="0.35">
      <c r="C664" s="146"/>
      <c r="D664" s="147"/>
    </row>
    <row r="665" spans="3:4" s="124" customFormat="1" x14ac:dyDescent="0.35">
      <c r="C665" s="146"/>
      <c r="D665" s="147"/>
    </row>
    <row r="666" spans="3:4" s="124" customFormat="1" x14ac:dyDescent="0.35">
      <c r="C666" s="146"/>
      <c r="D666" s="147"/>
    </row>
    <row r="667" spans="3:4" s="124" customFormat="1" x14ac:dyDescent="0.35">
      <c r="C667" s="146"/>
      <c r="D667" s="147"/>
    </row>
    <row r="668" spans="3:4" s="124" customFormat="1" x14ac:dyDescent="0.35">
      <c r="C668" s="146"/>
      <c r="D668" s="147"/>
    </row>
    <row r="669" spans="3:4" s="124" customFormat="1" x14ac:dyDescent="0.35">
      <c r="C669" s="146"/>
      <c r="D669" s="147"/>
    </row>
    <row r="670" spans="3:4" s="124" customFormat="1" x14ac:dyDescent="0.35">
      <c r="C670" s="146"/>
      <c r="D670" s="147"/>
    </row>
    <row r="671" spans="3:4" s="124" customFormat="1" x14ac:dyDescent="0.35">
      <c r="C671" s="146"/>
      <c r="D671" s="147"/>
    </row>
    <row r="672" spans="3:4" s="124" customFormat="1" x14ac:dyDescent="0.35">
      <c r="C672" s="146"/>
      <c r="D672" s="147"/>
    </row>
    <row r="673" spans="3:4" s="124" customFormat="1" x14ac:dyDescent="0.35">
      <c r="C673" s="146"/>
      <c r="D673" s="147"/>
    </row>
    <row r="674" spans="3:4" s="124" customFormat="1" x14ac:dyDescent="0.35">
      <c r="C674" s="146"/>
      <c r="D674" s="147"/>
    </row>
    <row r="675" spans="3:4" s="124" customFormat="1" x14ac:dyDescent="0.35">
      <c r="C675" s="146"/>
      <c r="D675" s="147"/>
    </row>
    <row r="676" spans="3:4" s="124" customFormat="1" x14ac:dyDescent="0.35">
      <c r="C676" s="146"/>
      <c r="D676" s="147"/>
    </row>
    <row r="677" spans="3:4" s="124" customFormat="1" x14ac:dyDescent="0.35">
      <c r="C677" s="146"/>
      <c r="D677" s="147"/>
    </row>
    <row r="678" spans="3:4" s="124" customFormat="1" x14ac:dyDescent="0.35">
      <c r="C678" s="146"/>
      <c r="D678" s="147"/>
    </row>
    <row r="679" spans="3:4" s="124" customFormat="1" x14ac:dyDescent="0.35">
      <c r="C679" s="146"/>
      <c r="D679" s="147"/>
    </row>
    <row r="680" spans="3:4" s="124" customFormat="1" x14ac:dyDescent="0.35">
      <c r="C680" s="146"/>
      <c r="D680" s="147"/>
    </row>
    <row r="681" spans="3:4" s="124" customFormat="1" x14ac:dyDescent="0.35">
      <c r="C681" s="146"/>
      <c r="D681" s="147"/>
    </row>
    <row r="682" spans="3:4" s="124" customFormat="1" x14ac:dyDescent="0.35">
      <c r="C682" s="146"/>
      <c r="D682" s="147"/>
    </row>
    <row r="683" spans="3:4" s="124" customFormat="1" x14ac:dyDescent="0.35">
      <c r="C683" s="146"/>
      <c r="D683" s="147"/>
    </row>
    <row r="684" spans="3:4" s="124" customFormat="1" x14ac:dyDescent="0.35">
      <c r="C684" s="146"/>
      <c r="D684" s="147"/>
    </row>
    <row r="685" spans="3:4" s="124" customFormat="1" x14ac:dyDescent="0.35">
      <c r="C685" s="146"/>
      <c r="D685" s="147"/>
    </row>
    <row r="686" spans="3:4" s="124" customFormat="1" x14ac:dyDescent="0.35">
      <c r="C686" s="146"/>
      <c r="D686" s="147"/>
    </row>
    <row r="687" spans="3:4" s="124" customFormat="1" x14ac:dyDescent="0.35">
      <c r="C687" s="146"/>
      <c r="D687" s="147"/>
    </row>
    <row r="688" spans="3:4" s="124" customFormat="1" x14ac:dyDescent="0.35">
      <c r="C688" s="146"/>
      <c r="D688" s="147"/>
    </row>
    <row r="689" spans="3:4" s="124" customFormat="1" x14ac:dyDescent="0.35">
      <c r="C689" s="146"/>
      <c r="D689" s="147"/>
    </row>
    <row r="690" spans="3:4" s="124" customFormat="1" x14ac:dyDescent="0.35">
      <c r="C690" s="146"/>
      <c r="D690" s="147"/>
    </row>
    <row r="691" spans="3:4" s="124" customFormat="1" x14ac:dyDescent="0.35">
      <c r="C691" s="146"/>
      <c r="D691" s="147"/>
    </row>
    <row r="692" spans="3:4" s="124" customFormat="1" x14ac:dyDescent="0.35">
      <c r="C692" s="146"/>
      <c r="D692" s="147"/>
    </row>
    <row r="693" spans="3:4" s="124" customFormat="1" x14ac:dyDescent="0.35">
      <c r="C693" s="146"/>
      <c r="D693" s="147"/>
    </row>
    <row r="694" spans="3:4" s="124" customFormat="1" x14ac:dyDescent="0.35">
      <c r="C694" s="146"/>
      <c r="D694" s="147"/>
    </row>
    <row r="695" spans="3:4" s="124" customFormat="1" x14ac:dyDescent="0.35">
      <c r="C695" s="146"/>
      <c r="D695" s="147"/>
    </row>
    <row r="696" spans="3:4" s="124" customFormat="1" x14ac:dyDescent="0.35">
      <c r="C696" s="146"/>
      <c r="D696" s="147"/>
    </row>
    <row r="697" spans="3:4" s="124" customFormat="1" x14ac:dyDescent="0.35">
      <c r="C697" s="146"/>
      <c r="D697" s="147"/>
    </row>
    <row r="698" spans="3:4" s="124" customFormat="1" x14ac:dyDescent="0.35">
      <c r="C698" s="146"/>
      <c r="D698" s="147"/>
    </row>
    <row r="699" spans="3:4" s="124" customFormat="1" x14ac:dyDescent="0.35">
      <c r="C699" s="146"/>
      <c r="D699" s="147"/>
    </row>
    <row r="700" spans="3:4" s="124" customFormat="1" x14ac:dyDescent="0.35">
      <c r="C700" s="146"/>
      <c r="D700" s="147"/>
    </row>
    <row r="701" spans="3:4" s="124" customFormat="1" x14ac:dyDescent="0.35">
      <c r="C701" s="146"/>
      <c r="D701" s="147"/>
    </row>
    <row r="702" spans="3:4" s="124" customFormat="1" x14ac:dyDescent="0.35">
      <c r="C702" s="146"/>
      <c r="D702" s="147"/>
    </row>
    <row r="703" spans="3:4" s="124" customFormat="1" x14ac:dyDescent="0.35">
      <c r="C703" s="146"/>
      <c r="D703" s="147"/>
    </row>
    <row r="704" spans="3:4" s="124" customFormat="1" x14ac:dyDescent="0.35">
      <c r="C704" s="146"/>
      <c r="D704" s="147"/>
    </row>
    <row r="705" spans="3:4" s="124" customFormat="1" x14ac:dyDescent="0.35">
      <c r="C705" s="146"/>
      <c r="D705" s="147"/>
    </row>
    <row r="706" spans="3:4" s="124" customFormat="1" x14ac:dyDescent="0.35">
      <c r="C706" s="146"/>
      <c r="D706" s="147"/>
    </row>
    <row r="707" spans="3:4" s="124" customFormat="1" x14ac:dyDescent="0.35">
      <c r="C707" s="146"/>
      <c r="D707" s="147"/>
    </row>
    <row r="708" spans="3:4" s="124" customFormat="1" x14ac:dyDescent="0.35">
      <c r="C708" s="146"/>
      <c r="D708" s="147"/>
    </row>
    <row r="709" spans="3:4" s="124" customFormat="1" x14ac:dyDescent="0.35">
      <c r="C709" s="146"/>
      <c r="D709" s="147"/>
    </row>
    <row r="710" spans="3:4" s="124" customFormat="1" x14ac:dyDescent="0.35">
      <c r="C710" s="146"/>
      <c r="D710" s="147"/>
    </row>
    <row r="711" spans="3:4" s="124" customFormat="1" x14ac:dyDescent="0.35">
      <c r="C711" s="146"/>
      <c r="D711" s="147"/>
    </row>
    <row r="712" spans="3:4" s="124" customFormat="1" x14ac:dyDescent="0.35">
      <c r="C712" s="146"/>
      <c r="D712" s="147"/>
    </row>
    <row r="713" spans="3:4" s="124" customFormat="1" x14ac:dyDescent="0.35">
      <c r="C713" s="146"/>
      <c r="D713" s="147"/>
    </row>
    <row r="714" spans="3:4" s="124" customFormat="1" x14ac:dyDescent="0.35">
      <c r="C714" s="146"/>
      <c r="D714" s="147"/>
    </row>
    <row r="715" spans="3:4" s="124" customFormat="1" x14ac:dyDescent="0.35">
      <c r="C715" s="146"/>
      <c r="D715" s="147"/>
    </row>
    <row r="716" spans="3:4" s="124" customFormat="1" x14ac:dyDescent="0.35">
      <c r="C716" s="146"/>
      <c r="D716" s="147"/>
    </row>
    <row r="717" spans="3:4" s="124" customFormat="1" x14ac:dyDescent="0.35">
      <c r="C717" s="146"/>
      <c r="D717" s="147"/>
    </row>
    <row r="718" spans="3:4" s="124" customFormat="1" x14ac:dyDescent="0.35">
      <c r="C718" s="146"/>
      <c r="D718" s="147"/>
    </row>
    <row r="719" spans="3:4" s="124" customFormat="1" x14ac:dyDescent="0.35">
      <c r="C719" s="146"/>
      <c r="D719" s="147"/>
    </row>
    <row r="720" spans="3:4" s="124" customFormat="1" x14ac:dyDescent="0.35">
      <c r="C720" s="146"/>
      <c r="D720" s="147"/>
    </row>
    <row r="721" spans="3:4" s="124" customFormat="1" x14ac:dyDescent="0.35">
      <c r="C721" s="146"/>
      <c r="D721" s="147"/>
    </row>
    <row r="722" spans="3:4" s="124" customFormat="1" x14ac:dyDescent="0.35">
      <c r="C722" s="146"/>
      <c r="D722" s="147"/>
    </row>
    <row r="723" spans="3:4" s="124" customFormat="1" x14ac:dyDescent="0.35">
      <c r="C723" s="146"/>
      <c r="D723" s="147"/>
    </row>
    <row r="724" spans="3:4" s="124" customFormat="1" x14ac:dyDescent="0.35">
      <c r="C724" s="146"/>
      <c r="D724" s="147"/>
    </row>
    <row r="725" spans="3:4" s="124" customFormat="1" x14ac:dyDescent="0.35">
      <c r="C725" s="146"/>
      <c r="D725" s="147"/>
    </row>
    <row r="726" spans="3:4" s="124" customFormat="1" x14ac:dyDescent="0.35">
      <c r="C726" s="146"/>
      <c r="D726" s="147"/>
    </row>
    <row r="727" spans="3:4" s="124" customFormat="1" x14ac:dyDescent="0.35">
      <c r="C727" s="146"/>
      <c r="D727" s="147"/>
    </row>
    <row r="728" spans="3:4" s="124" customFormat="1" x14ac:dyDescent="0.35">
      <c r="C728" s="146"/>
      <c r="D728" s="147"/>
    </row>
    <row r="729" spans="3:4" s="124" customFormat="1" x14ac:dyDescent="0.35">
      <c r="C729" s="146"/>
      <c r="D729" s="147"/>
    </row>
    <row r="730" spans="3:4" s="124" customFormat="1" x14ac:dyDescent="0.35">
      <c r="C730" s="146"/>
      <c r="D730" s="147"/>
    </row>
    <row r="731" spans="3:4" s="124" customFormat="1" x14ac:dyDescent="0.35">
      <c r="C731" s="146"/>
      <c r="D731" s="147"/>
    </row>
    <row r="732" spans="3:4" s="124" customFormat="1" x14ac:dyDescent="0.35">
      <c r="C732" s="146"/>
      <c r="D732" s="147"/>
    </row>
    <row r="733" spans="3:4" s="124" customFormat="1" x14ac:dyDescent="0.35">
      <c r="C733" s="146"/>
      <c r="D733" s="147"/>
    </row>
    <row r="734" spans="3:4" s="124" customFormat="1" x14ac:dyDescent="0.35">
      <c r="C734" s="146"/>
      <c r="D734" s="147"/>
    </row>
    <row r="735" spans="3:4" s="124" customFormat="1" x14ac:dyDescent="0.35">
      <c r="C735" s="146"/>
      <c r="D735" s="147"/>
    </row>
    <row r="736" spans="3:4" s="124" customFormat="1" x14ac:dyDescent="0.35">
      <c r="C736" s="146"/>
      <c r="D736" s="147"/>
    </row>
    <row r="737" spans="3:4" s="124" customFormat="1" x14ac:dyDescent="0.35">
      <c r="C737" s="146"/>
      <c r="D737" s="147"/>
    </row>
    <row r="738" spans="3:4" s="124" customFormat="1" x14ac:dyDescent="0.35">
      <c r="C738" s="146"/>
      <c r="D738" s="147"/>
    </row>
    <row r="739" spans="3:4" s="124" customFormat="1" x14ac:dyDescent="0.35">
      <c r="C739" s="146"/>
      <c r="D739" s="147"/>
    </row>
    <row r="740" spans="3:4" s="124" customFormat="1" x14ac:dyDescent="0.35">
      <c r="C740" s="146"/>
      <c r="D740" s="147"/>
    </row>
    <row r="741" spans="3:4" s="124" customFormat="1" x14ac:dyDescent="0.35">
      <c r="C741" s="146"/>
      <c r="D741" s="147"/>
    </row>
    <row r="742" spans="3:4" s="124" customFormat="1" x14ac:dyDescent="0.35">
      <c r="C742" s="146"/>
      <c r="D742" s="147"/>
    </row>
    <row r="743" spans="3:4" s="124" customFormat="1" x14ac:dyDescent="0.35">
      <c r="C743" s="146"/>
      <c r="D743" s="147"/>
    </row>
    <row r="744" spans="3:4" s="124" customFormat="1" x14ac:dyDescent="0.35">
      <c r="C744" s="146"/>
      <c r="D744" s="147"/>
    </row>
    <row r="745" spans="3:4" s="124" customFormat="1" x14ac:dyDescent="0.35">
      <c r="C745" s="146"/>
      <c r="D745" s="147"/>
    </row>
    <row r="746" spans="3:4" s="124" customFormat="1" x14ac:dyDescent="0.35">
      <c r="C746" s="146"/>
      <c r="D746" s="147"/>
    </row>
    <row r="747" spans="3:4" s="124" customFormat="1" x14ac:dyDescent="0.35">
      <c r="C747" s="146"/>
      <c r="D747" s="147"/>
    </row>
    <row r="748" spans="3:4" s="124" customFormat="1" x14ac:dyDescent="0.35">
      <c r="C748" s="146"/>
      <c r="D748" s="147"/>
    </row>
    <row r="749" spans="3:4" s="124" customFormat="1" x14ac:dyDescent="0.35">
      <c r="C749" s="146"/>
      <c r="D749" s="147"/>
    </row>
    <row r="750" spans="3:4" s="124" customFormat="1" x14ac:dyDescent="0.35">
      <c r="C750" s="146"/>
      <c r="D750" s="147"/>
    </row>
    <row r="751" spans="3:4" s="124" customFormat="1" x14ac:dyDescent="0.35">
      <c r="C751" s="146"/>
      <c r="D751" s="147"/>
    </row>
    <row r="752" spans="3:4" s="124" customFormat="1" x14ac:dyDescent="0.35">
      <c r="C752" s="146"/>
      <c r="D752" s="147"/>
    </row>
    <row r="753" spans="3:4" s="124" customFormat="1" x14ac:dyDescent="0.35">
      <c r="C753" s="146"/>
      <c r="D753" s="147"/>
    </row>
    <row r="754" spans="3:4" s="124" customFormat="1" x14ac:dyDescent="0.35">
      <c r="C754" s="146"/>
      <c r="D754" s="147"/>
    </row>
    <row r="755" spans="3:4" s="124" customFormat="1" x14ac:dyDescent="0.35">
      <c r="C755" s="146"/>
      <c r="D755" s="147"/>
    </row>
    <row r="756" spans="3:4" s="124" customFormat="1" x14ac:dyDescent="0.35">
      <c r="C756" s="146"/>
      <c r="D756" s="147"/>
    </row>
    <row r="757" spans="3:4" s="124" customFormat="1" x14ac:dyDescent="0.35">
      <c r="C757" s="146"/>
      <c r="D757" s="147"/>
    </row>
    <row r="758" spans="3:4" s="124" customFormat="1" x14ac:dyDescent="0.35">
      <c r="C758" s="146"/>
      <c r="D758" s="147"/>
    </row>
    <row r="759" spans="3:4" s="124" customFormat="1" x14ac:dyDescent="0.35">
      <c r="C759" s="146"/>
      <c r="D759" s="147"/>
    </row>
    <row r="760" spans="3:4" s="124" customFormat="1" x14ac:dyDescent="0.35">
      <c r="C760" s="146"/>
      <c r="D760" s="147"/>
    </row>
    <row r="761" spans="3:4" s="124" customFormat="1" x14ac:dyDescent="0.35">
      <c r="C761" s="146"/>
      <c r="D761" s="147"/>
    </row>
    <row r="762" spans="3:4" s="124" customFormat="1" x14ac:dyDescent="0.35">
      <c r="C762" s="146"/>
      <c r="D762" s="147"/>
    </row>
    <row r="763" spans="3:4" s="124" customFormat="1" x14ac:dyDescent="0.35">
      <c r="C763" s="146"/>
      <c r="D763" s="147"/>
    </row>
    <row r="764" spans="3:4" s="124" customFormat="1" x14ac:dyDescent="0.35">
      <c r="C764" s="146"/>
      <c r="D764" s="147"/>
    </row>
    <row r="765" spans="3:4" s="124" customFormat="1" x14ac:dyDescent="0.35">
      <c r="C765" s="146"/>
      <c r="D765" s="147"/>
    </row>
    <row r="766" spans="3:4" s="124" customFormat="1" x14ac:dyDescent="0.35">
      <c r="C766" s="146"/>
      <c r="D766" s="147"/>
    </row>
    <row r="767" spans="3:4" s="124" customFormat="1" x14ac:dyDescent="0.35">
      <c r="C767" s="146"/>
      <c r="D767" s="147"/>
    </row>
    <row r="768" spans="3:4" s="124" customFormat="1" x14ac:dyDescent="0.35">
      <c r="C768" s="146"/>
      <c r="D768" s="147"/>
    </row>
    <row r="769" spans="3:4" s="124" customFormat="1" x14ac:dyDescent="0.35">
      <c r="C769" s="146"/>
      <c r="D769" s="147"/>
    </row>
    <row r="770" spans="3:4" s="124" customFormat="1" x14ac:dyDescent="0.35">
      <c r="C770" s="146"/>
      <c r="D770" s="147"/>
    </row>
    <row r="771" spans="3:4" s="124" customFormat="1" x14ac:dyDescent="0.35">
      <c r="C771" s="146"/>
      <c r="D771" s="147"/>
    </row>
    <row r="772" spans="3:4" s="124" customFormat="1" x14ac:dyDescent="0.35">
      <c r="C772" s="146"/>
      <c r="D772" s="147"/>
    </row>
    <row r="773" spans="3:4" s="124" customFormat="1" x14ac:dyDescent="0.35">
      <c r="C773" s="146"/>
      <c r="D773" s="147"/>
    </row>
    <row r="774" spans="3:4" s="124" customFormat="1" x14ac:dyDescent="0.35">
      <c r="C774" s="146"/>
      <c r="D774" s="147"/>
    </row>
    <row r="775" spans="3:4" s="124" customFormat="1" x14ac:dyDescent="0.35">
      <c r="C775" s="146"/>
      <c r="D775" s="147"/>
    </row>
    <row r="776" spans="3:4" s="124" customFormat="1" x14ac:dyDescent="0.35">
      <c r="C776" s="146"/>
      <c r="D776" s="147"/>
    </row>
    <row r="777" spans="3:4" s="124" customFormat="1" x14ac:dyDescent="0.35">
      <c r="C777" s="146"/>
      <c r="D777" s="147"/>
    </row>
    <row r="778" spans="3:4" s="124" customFormat="1" x14ac:dyDescent="0.35">
      <c r="C778" s="146"/>
      <c r="D778" s="147"/>
    </row>
    <row r="779" spans="3:4" s="124" customFormat="1" x14ac:dyDescent="0.35">
      <c r="C779" s="146"/>
      <c r="D779" s="147"/>
    </row>
    <row r="780" spans="3:4" s="124" customFormat="1" x14ac:dyDescent="0.35">
      <c r="C780" s="146"/>
      <c r="D780" s="147"/>
    </row>
    <row r="781" spans="3:4" s="124" customFormat="1" x14ac:dyDescent="0.35">
      <c r="C781" s="146"/>
      <c r="D781" s="147"/>
    </row>
    <row r="782" spans="3:4" s="124" customFormat="1" x14ac:dyDescent="0.35">
      <c r="C782" s="146"/>
      <c r="D782" s="147"/>
    </row>
    <row r="783" spans="3:4" s="124" customFormat="1" x14ac:dyDescent="0.35">
      <c r="C783" s="146"/>
      <c r="D783" s="147"/>
    </row>
    <row r="784" spans="3:4" s="124" customFormat="1" x14ac:dyDescent="0.35">
      <c r="C784" s="146"/>
      <c r="D784" s="147"/>
    </row>
    <row r="785" spans="3:4" s="124" customFormat="1" x14ac:dyDescent="0.35">
      <c r="C785" s="146"/>
      <c r="D785" s="147"/>
    </row>
    <row r="786" spans="3:4" s="124" customFormat="1" x14ac:dyDescent="0.35">
      <c r="C786" s="146"/>
      <c r="D786" s="147"/>
    </row>
    <row r="787" spans="3:4" s="124" customFormat="1" x14ac:dyDescent="0.35">
      <c r="C787" s="146"/>
      <c r="D787" s="147"/>
    </row>
    <row r="788" spans="3:4" s="124" customFormat="1" x14ac:dyDescent="0.35">
      <c r="C788" s="146"/>
      <c r="D788" s="147"/>
    </row>
    <row r="789" spans="3:4" s="124" customFormat="1" x14ac:dyDescent="0.35">
      <c r="C789" s="146"/>
      <c r="D789" s="147"/>
    </row>
    <row r="790" spans="3:4" s="124" customFormat="1" x14ac:dyDescent="0.35">
      <c r="C790" s="146"/>
      <c r="D790" s="147"/>
    </row>
    <row r="791" spans="3:4" s="124" customFormat="1" x14ac:dyDescent="0.35">
      <c r="C791" s="146"/>
      <c r="D791" s="147"/>
    </row>
    <row r="792" spans="3:4" s="124" customFormat="1" x14ac:dyDescent="0.35">
      <c r="C792" s="146"/>
      <c r="D792" s="147"/>
    </row>
    <row r="793" spans="3:4" s="124" customFormat="1" x14ac:dyDescent="0.35">
      <c r="C793" s="146"/>
      <c r="D793" s="147"/>
    </row>
    <row r="794" spans="3:4" s="124" customFormat="1" x14ac:dyDescent="0.35">
      <c r="C794" s="146"/>
      <c r="D794" s="147"/>
    </row>
    <row r="795" spans="3:4" s="124" customFormat="1" x14ac:dyDescent="0.35">
      <c r="C795" s="146"/>
      <c r="D795" s="147"/>
    </row>
    <row r="796" spans="3:4" s="124" customFormat="1" x14ac:dyDescent="0.35">
      <c r="C796" s="146"/>
      <c r="D796" s="147"/>
    </row>
    <row r="797" spans="3:4" s="124" customFormat="1" x14ac:dyDescent="0.35">
      <c r="C797" s="146"/>
      <c r="D797" s="147"/>
    </row>
    <row r="798" spans="3:4" s="124" customFormat="1" x14ac:dyDescent="0.35">
      <c r="C798" s="146"/>
      <c r="D798" s="147"/>
    </row>
    <row r="799" spans="3:4" s="124" customFormat="1" x14ac:dyDescent="0.35">
      <c r="C799" s="146"/>
      <c r="D799" s="147"/>
    </row>
    <row r="800" spans="3:4" s="124" customFormat="1" x14ac:dyDescent="0.35">
      <c r="C800" s="146"/>
      <c r="D800" s="147"/>
    </row>
    <row r="801" spans="3:4" s="124" customFormat="1" x14ac:dyDescent="0.35">
      <c r="C801" s="146"/>
      <c r="D801" s="147"/>
    </row>
    <row r="802" spans="3:4" s="124" customFormat="1" x14ac:dyDescent="0.35">
      <c r="C802" s="146"/>
      <c r="D802" s="147"/>
    </row>
    <row r="803" spans="3:4" s="124" customFormat="1" x14ac:dyDescent="0.35">
      <c r="C803" s="146"/>
      <c r="D803" s="147"/>
    </row>
    <row r="804" spans="3:4" s="124" customFormat="1" x14ac:dyDescent="0.35">
      <c r="C804" s="146"/>
      <c r="D804" s="147"/>
    </row>
    <row r="805" spans="3:4" s="124" customFormat="1" x14ac:dyDescent="0.35">
      <c r="C805" s="146"/>
      <c r="D805" s="147"/>
    </row>
    <row r="806" spans="3:4" s="124" customFormat="1" x14ac:dyDescent="0.35">
      <c r="C806" s="146"/>
      <c r="D806" s="147"/>
    </row>
    <row r="807" spans="3:4" s="124" customFormat="1" x14ac:dyDescent="0.35">
      <c r="C807" s="146"/>
      <c r="D807" s="147"/>
    </row>
    <row r="808" spans="3:4" s="124" customFormat="1" x14ac:dyDescent="0.35">
      <c r="C808" s="146"/>
      <c r="D808" s="147"/>
    </row>
    <row r="809" spans="3:4" s="124" customFormat="1" x14ac:dyDescent="0.35">
      <c r="C809" s="146"/>
      <c r="D809" s="147"/>
    </row>
    <row r="810" spans="3:4" s="124" customFormat="1" x14ac:dyDescent="0.35">
      <c r="C810" s="146"/>
      <c r="D810" s="147"/>
    </row>
    <row r="811" spans="3:4" s="124" customFormat="1" x14ac:dyDescent="0.35">
      <c r="C811" s="146"/>
      <c r="D811" s="147"/>
    </row>
    <row r="812" spans="3:4" s="124" customFormat="1" x14ac:dyDescent="0.35">
      <c r="C812" s="146"/>
      <c r="D812" s="147"/>
    </row>
    <row r="813" spans="3:4" s="124" customFormat="1" x14ac:dyDescent="0.35">
      <c r="C813" s="146"/>
      <c r="D813" s="147"/>
    </row>
    <row r="814" spans="3:4" s="124" customFormat="1" x14ac:dyDescent="0.35">
      <c r="C814" s="146"/>
      <c r="D814" s="147"/>
    </row>
    <row r="815" spans="3:4" s="124" customFormat="1" x14ac:dyDescent="0.35">
      <c r="C815" s="146"/>
      <c r="D815" s="147"/>
    </row>
    <row r="816" spans="3:4" s="124" customFormat="1" x14ac:dyDescent="0.35">
      <c r="C816" s="146"/>
      <c r="D816" s="147"/>
    </row>
    <row r="817" spans="3:4" s="124" customFormat="1" x14ac:dyDescent="0.35">
      <c r="C817" s="146"/>
      <c r="D817" s="147"/>
    </row>
    <row r="818" spans="3:4" s="124" customFormat="1" x14ac:dyDescent="0.35">
      <c r="C818" s="146"/>
      <c r="D818" s="147"/>
    </row>
    <row r="819" spans="3:4" s="124" customFormat="1" x14ac:dyDescent="0.35">
      <c r="C819" s="146"/>
      <c r="D819" s="147"/>
    </row>
    <row r="820" spans="3:4" s="124" customFormat="1" x14ac:dyDescent="0.35">
      <c r="C820" s="146"/>
      <c r="D820" s="147"/>
    </row>
    <row r="821" spans="3:4" s="124" customFormat="1" x14ac:dyDescent="0.35">
      <c r="C821" s="146"/>
      <c r="D821" s="147"/>
    </row>
    <row r="822" spans="3:4" s="124" customFormat="1" x14ac:dyDescent="0.35">
      <c r="C822" s="146"/>
      <c r="D822" s="147"/>
    </row>
    <row r="823" spans="3:4" s="124" customFormat="1" x14ac:dyDescent="0.35">
      <c r="C823" s="146"/>
      <c r="D823" s="147"/>
    </row>
    <row r="824" spans="3:4" s="124" customFormat="1" x14ac:dyDescent="0.35">
      <c r="C824" s="146"/>
      <c r="D824" s="147"/>
    </row>
    <row r="825" spans="3:4" s="124" customFormat="1" x14ac:dyDescent="0.35">
      <c r="C825" s="146"/>
      <c r="D825" s="147"/>
    </row>
    <row r="826" spans="3:4" s="124" customFormat="1" x14ac:dyDescent="0.35">
      <c r="C826" s="146"/>
      <c r="D826" s="147"/>
    </row>
    <row r="827" spans="3:4" s="124" customFormat="1" x14ac:dyDescent="0.35">
      <c r="C827" s="146"/>
      <c r="D827" s="147"/>
    </row>
    <row r="828" spans="3:4" s="124" customFormat="1" x14ac:dyDescent="0.35">
      <c r="C828" s="146"/>
      <c r="D828" s="147"/>
    </row>
    <row r="829" spans="3:4" s="124" customFormat="1" x14ac:dyDescent="0.35">
      <c r="C829" s="146"/>
      <c r="D829" s="147"/>
    </row>
    <row r="830" spans="3:4" s="124" customFormat="1" x14ac:dyDescent="0.35">
      <c r="C830" s="146"/>
      <c r="D830" s="147"/>
    </row>
    <row r="831" spans="3:4" s="124" customFormat="1" x14ac:dyDescent="0.35">
      <c r="C831" s="146"/>
      <c r="D831" s="147"/>
    </row>
    <row r="832" spans="3:4" s="124" customFormat="1" x14ac:dyDescent="0.35">
      <c r="C832" s="146"/>
      <c r="D832" s="147"/>
    </row>
    <row r="833" spans="3:4" s="124" customFormat="1" x14ac:dyDescent="0.35">
      <c r="C833" s="146"/>
      <c r="D833" s="147"/>
    </row>
    <row r="834" spans="3:4" s="124" customFormat="1" x14ac:dyDescent="0.35">
      <c r="C834" s="146"/>
      <c r="D834" s="147"/>
    </row>
    <row r="835" spans="3:4" s="124" customFormat="1" x14ac:dyDescent="0.35">
      <c r="C835" s="146"/>
      <c r="D835" s="147"/>
    </row>
    <row r="836" spans="3:4" s="124" customFormat="1" x14ac:dyDescent="0.35">
      <c r="C836" s="146"/>
      <c r="D836" s="147"/>
    </row>
    <row r="837" spans="3:4" s="124" customFormat="1" x14ac:dyDescent="0.35">
      <c r="C837" s="146"/>
      <c r="D837" s="147"/>
    </row>
    <row r="838" spans="3:4" s="124" customFormat="1" x14ac:dyDescent="0.35">
      <c r="C838" s="146"/>
      <c r="D838" s="147"/>
    </row>
    <row r="839" spans="3:4" s="124" customFormat="1" x14ac:dyDescent="0.35">
      <c r="C839" s="146"/>
      <c r="D839" s="147"/>
    </row>
    <row r="840" spans="3:4" s="124" customFormat="1" x14ac:dyDescent="0.35">
      <c r="C840" s="146"/>
      <c r="D840" s="147"/>
    </row>
    <row r="841" spans="3:4" s="124" customFormat="1" x14ac:dyDescent="0.35">
      <c r="C841" s="146"/>
      <c r="D841" s="147"/>
    </row>
    <row r="842" spans="3:4" s="124" customFormat="1" x14ac:dyDescent="0.35">
      <c r="C842" s="146"/>
      <c r="D842" s="147"/>
    </row>
    <row r="843" spans="3:4" s="124" customFormat="1" x14ac:dyDescent="0.35">
      <c r="C843" s="146"/>
      <c r="D843" s="147"/>
    </row>
    <row r="844" spans="3:4" s="124" customFormat="1" x14ac:dyDescent="0.35">
      <c r="C844" s="146"/>
      <c r="D844" s="147"/>
    </row>
    <row r="845" spans="3:4" s="124" customFormat="1" x14ac:dyDescent="0.35">
      <c r="C845" s="146"/>
      <c r="D845" s="147"/>
    </row>
    <row r="846" spans="3:4" s="124" customFormat="1" x14ac:dyDescent="0.35">
      <c r="C846" s="146"/>
      <c r="D846" s="147"/>
    </row>
    <row r="847" spans="3:4" s="124" customFormat="1" x14ac:dyDescent="0.35">
      <c r="C847" s="146"/>
      <c r="D847" s="147"/>
    </row>
    <row r="848" spans="3:4" s="124" customFormat="1" x14ac:dyDescent="0.35">
      <c r="C848" s="146"/>
      <c r="D848" s="147"/>
    </row>
    <row r="849" spans="3:4" s="124" customFormat="1" x14ac:dyDescent="0.35">
      <c r="C849" s="146"/>
      <c r="D849" s="147"/>
    </row>
  </sheetData>
  <mergeCells count="4">
    <mergeCell ref="E16:H20"/>
    <mergeCell ref="E5:H9"/>
    <mergeCell ref="E23:H28"/>
    <mergeCell ref="E10:H15"/>
  </mergeCells>
  <conditionalFormatting sqref="C1:C94 C850:C1048576">
    <cfRule type="cellIs" dxfId="107"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6FF37-4728-4772-8129-EFEC9D742047}">
  <dimension ref="B1:L46"/>
  <sheetViews>
    <sheetView showGridLines="0" showRuler="0" view="pageLayout" zoomScale="85" zoomScaleNormal="90" zoomScaleSheetLayoutView="100" zoomScalePageLayoutView="85" workbookViewId="0">
      <selection activeCell="M33" sqref="M33"/>
    </sheetView>
  </sheetViews>
  <sheetFormatPr defaultColWidth="8.81640625" defaultRowHeight="13" x14ac:dyDescent="0.3"/>
  <cols>
    <col min="1" max="1" width="8.81640625" style="167"/>
    <col min="2" max="3" width="6.453125" style="167" customWidth="1"/>
    <col min="4" max="7" width="8.81640625" style="167"/>
    <col min="8" max="8" width="8.81640625" style="167" customWidth="1"/>
    <col min="9" max="9" width="19.453125" style="167" customWidth="1"/>
    <col min="10" max="10" width="14.1796875" style="167" customWidth="1"/>
    <col min="11" max="16384" width="8.81640625" style="167"/>
  </cols>
  <sheetData>
    <row r="1" spans="2:12" ht="34" customHeight="1" x14ac:dyDescent="0.3"/>
    <row r="2" spans="2:12" x14ac:dyDescent="0.3">
      <c r="B2" s="172" t="s">
        <v>310</v>
      </c>
      <c r="C2" s="173">
        <f>Scoreformulier!D5</f>
        <v>0</v>
      </c>
      <c r="D2" s="174"/>
      <c r="E2" s="175"/>
    </row>
    <row r="3" spans="2:12" x14ac:dyDescent="0.3">
      <c r="B3" s="176" t="s">
        <v>282</v>
      </c>
      <c r="C3" s="455">
        <f>Scoreformulier!D8</f>
        <v>0</v>
      </c>
      <c r="D3" s="456"/>
      <c r="E3" s="457"/>
    </row>
    <row r="4" spans="2:12" ht="13.5" thickBot="1" x14ac:dyDescent="0.35">
      <c r="B4" s="177" t="s">
        <v>311</v>
      </c>
      <c r="C4" s="178" t="str">
        <f>IF(Scoreformulier!D9="","",Scoreformulier!D9)</f>
        <v/>
      </c>
      <c r="D4" s="179"/>
      <c r="E4" s="180"/>
    </row>
    <row r="5" spans="2:12" ht="6" customHeight="1" x14ac:dyDescent="0.3">
      <c r="B5" s="458" t="str">
        <f>C2&amp;" moet plaatjes benoemen. De logopedist bekijkt daarna welke klanken " &amp; C2 &amp; " goed heeft gezegd."</f>
        <v>0 moet plaatjes benoemen. De logopedist bekijkt daarna welke klanken 0 goed heeft gezegd.</v>
      </c>
      <c r="C5" s="458"/>
      <c r="D5" s="458"/>
      <c r="E5" s="458"/>
      <c r="F5" s="458"/>
      <c r="G5" s="458"/>
      <c r="H5" s="458"/>
      <c r="I5" s="458"/>
      <c r="J5" s="458"/>
    </row>
    <row r="6" spans="2:12" ht="22.5" customHeight="1" x14ac:dyDescent="0.3">
      <c r="B6" s="458"/>
      <c r="C6" s="458"/>
      <c r="D6" s="458"/>
      <c r="E6" s="458"/>
      <c r="F6" s="458"/>
      <c r="G6" s="458"/>
      <c r="H6" s="458"/>
      <c r="I6" s="458"/>
      <c r="J6" s="458"/>
      <c r="L6" s="97"/>
    </row>
    <row r="7" spans="2:12" ht="13.5" customHeight="1" thickBot="1" x14ac:dyDescent="0.35"/>
    <row r="8" spans="2:12" x14ac:dyDescent="0.3">
      <c r="B8" s="181" t="str">
        <f>C2&amp;" heeft de klank altijd goed gezegd"</f>
        <v>0 heeft de klank altijd goed gezegd</v>
      </c>
      <c r="C8" s="182"/>
      <c r="D8" s="182"/>
      <c r="E8" s="182"/>
      <c r="F8" s="182"/>
      <c r="G8" s="183"/>
      <c r="I8" s="168"/>
      <c r="J8" s="169"/>
    </row>
    <row r="9" spans="2:12" x14ac:dyDescent="0.3">
      <c r="B9" s="184" t="str">
        <f>C2&amp;" heeft de klank soms goed gezegd"</f>
        <v>0 heeft de klank soms goed gezegd</v>
      </c>
      <c r="C9" s="185"/>
      <c r="D9" s="185"/>
      <c r="E9" s="185"/>
      <c r="F9" s="185"/>
      <c r="G9" s="186"/>
    </row>
    <row r="10" spans="2:12" ht="13.5" thickBot="1" x14ac:dyDescent="0.35">
      <c r="B10" s="187" t="str">
        <f>C2&amp;" heeft de klank nooit goed gezegd"</f>
        <v>0 heeft de klank nooit goed gezegd</v>
      </c>
      <c r="C10" s="188"/>
      <c r="D10" s="188"/>
      <c r="E10" s="188"/>
      <c r="F10" s="188"/>
      <c r="G10" s="189"/>
    </row>
    <row r="12" spans="2:12" x14ac:dyDescent="0.3">
      <c r="B12" s="190" t="s">
        <v>312</v>
      </c>
      <c r="C12" s="191"/>
      <c r="D12" s="192"/>
      <c r="E12" s="191"/>
      <c r="F12" s="191"/>
      <c r="G12" s="193"/>
    </row>
    <row r="13" spans="2:12" x14ac:dyDescent="0.3">
      <c r="B13" s="51" t="s">
        <v>19</v>
      </c>
      <c r="C13" s="44" t="s">
        <v>64</v>
      </c>
      <c r="D13" s="102" t="s">
        <v>313</v>
      </c>
      <c r="E13" s="44" t="s">
        <v>31</v>
      </c>
      <c r="F13" s="44"/>
      <c r="G13" s="194" t="s">
        <v>66</v>
      </c>
    </row>
    <row r="14" spans="2:12" x14ac:dyDescent="0.3">
      <c r="B14" s="51" t="s">
        <v>25</v>
      </c>
      <c r="C14" s="44" t="s">
        <v>71</v>
      </c>
      <c r="D14" s="102" t="s">
        <v>314</v>
      </c>
      <c r="E14" s="44" t="s">
        <v>22</v>
      </c>
      <c r="F14" s="44" t="s">
        <v>73</v>
      </c>
      <c r="G14" s="194"/>
    </row>
    <row r="15" spans="2:12" x14ac:dyDescent="0.3">
      <c r="B15" s="51"/>
      <c r="C15" s="44"/>
      <c r="D15" s="102" t="s">
        <v>315</v>
      </c>
      <c r="E15" s="44"/>
      <c r="F15" s="44"/>
      <c r="G15" s="194" t="s">
        <v>41</v>
      </c>
    </row>
    <row r="16" spans="2:12" x14ac:dyDescent="0.3">
      <c r="B16" s="51" t="s">
        <v>38</v>
      </c>
      <c r="C16" s="44"/>
      <c r="D16" s="45" t="s">
        <v>69</v>
      </c>
      <c r="E16" s="44"/>
      <c r="F16" s="44"/>
      <c r="G16" s="194"/>
    </row>
    <row r="17" spans="2:11" x14ac:dyDescent="0.3">
      <c r="B17" s="195"/>
      <c r="C17" s="35"/>
      <c r="D17" s="46" t="s">
        <v>78</v>
      </c>
      <c r="E17" s="35"/>
      <c r="F17" s="103" t="s">
        <v>316</v>
      </c>
      <c r="G17" s="196"/>
    </row>
    <row r="18" spans="2:11" x14ac:dyDescent="0.3">
      <c r="B18" s="197" t="s">
        <v>317</v>
      </c>
      <c r="C18" s="39"/>
      <c r="D18" s="40"/>
      <c r="E18" s="39"/>
      <c r="F18" s="39"/>
      <c r="G18" s="198"/>
    </row>
    <row r="19" spans="2:11" x14ac:dyDescent="0.3">
      <c r="B19" s="199" t="s">
        <v>19</v>
      </c>
      <c r="C19" s="44"/>
      <c r="D19" s="45" t="s">
        <v>44</v>
      </c>
      <c r="E19" s="44" t="s">
        <v>31</v>
      </c>
      <c r="F19" s="44"/>
      <c r="G19" s="194"/>
    </row>
    <row r="20" spans="2:11" x14ac:dyDescent="0.3">
      <c r="B20" s="51" t="s">
        <v>25</v>
      </c>
      <c r="C20" s="44"/>
      <c r="D20" s="45" t="s">
        <v>33</v>
      </c>
      <c r="E20" s="44" t="s">
        <v>22</v>
      </c>
      <c r="F20" s="44" t="s">
        <v>53</v>
      </c>
      <c r="G20" s="194"/>
    </row>
    <row r="21" spans="2:11" x14ac:dyDescent="0.3">
      <c r="B21" s="51" t="s">
        <v>38</v>
      </c>
      <c r="C21" s="44"/>
      <c r="D21" s="44" t="s">
        <v>69</v>
      </c>
      <c r="E21" s="51" t="s">
        <v>28</v>
      </c>
      <c r="F21" s="44"/>
      <c r="G21" s="194"/>
    </row>
    <row r="22" spans="2:11" x14ac:dyDescent="0.3">
      <c r="B22" s="200"/>
      <c r="C22" s="201"/>
      <c r="D22" s="202"/>
      <c r="E22" s="201"/>
      <c r="F22" s="203" t="s">
        <v>316</v>
      </c>
      <c r="G22" s="204"/>
    </row>
    <row r="24" spans="2:11" x14ac:dyDescent="0.3">
      <c r="B24" s="97" t="str">
        <f>C2&amp;" heeft "&amp; TEXT(Scoreformulier!P23, "00") &amp; "% van de klanken goed gezegd."</f>
        <v>0 heeft % van de klanken goed gezegd.</v>
      </c>
      <c r="C24" s="97"/>
      <c r="D24" s="97"/>
      <c r="E24" s="97"/>
      <c r="F24" s="97"/>
    </row>
    <row r="26" spans="2:11" x14ac:dyDescent="0.3">
      <c r="B26" s="205" t="s">
        <v>318</v>
      </c>
      <c r="C26" s="97"/>
      <c r="D26" s="97"/>
      <c r="E26" s="97"/>
      <c r="F26" s="97"/>
      <c r="G26" s="97"/>
      <c r="H26" s="97"/>
      <c r="I26" s="97"/>
    </row>
    <row r="27" spans="2:11" ht="12" customHeight="1" x14ac:dyDescent="0.3">
      <c r="B27" s="272" t="s">
        <v>319</v>
      </c>
      <c r="C27" s="272"/>
      <c r="D27" s="272"/>
      <c r="E27" s="272"/>
      <c r="F27" s="272"/>
      <c r="G27" s="272"/>
      <c r="H27" s="272"/>
      <c r="I27" s="272"/>
      <c r="J27" s="170"/>
      <c r="K27" s="170"/>
    </row>
    <row r="28" spans="2:11" x14ac:dyDescent="0.3">
      <c r="B28" s="272"/>
      <c r="C28" s="272"/>
      <c r="D28" s="272"/>
      <c r="E28" s="272"/>
      <c r="F28" s="272"/>
      <c r="G28" s="272"/>
      <c r="H28" s="272"/>
      <c r="I28" s="272"/>
      <c r="J28" s="170"/>
      <c r="K28" s="170"/>
    </row>
    <row r="29" spans="2:11" ht="20.149999999999999" customHeight="1" x14ac:dyDescent="0.3">
      <c r="B29" s="272"/>
      <c r="C29" s="272"/>
      <c r="D29" s="272"/>
      <c r="E29" s="272"/>
      <c r="F29" s="272"/>
      <c r="G29" s="272"/>
      <c r="H29" s="272"/>
      <c r="I29" s="272"/>
      <c r="J29" s="170"/>
    </row>
    <row r="30" spans="2:11" ht="13.5" thickBot="1" x14ac:dyDescent="0.35"/>
    <row r="31" spans="2:11" ht="17.25" customHeight="1" x14ac:dyDescent="0.3">
      <c r="B31" s="446" t="s">
        <v>320</v>
      </c>
      <c r="C31" s="447"/>
      <c r="D31" s="447"/>
      <c r="E31" s="447"/>
      <c r="F31" s="447"/>
      <c r="G31" s="447"/>
      <c r="H31" s="447"/>
      <c r="I31" s="448"/>
      <c r="J31" s="171"/>
    </row>
    <row r="32" spans="2:11" ht="13" customHeight="1" x14ac:dyDescent="0.3">
      <c r="B32" s="449"/>
      <c r="C32" s="450"/>
      <c r="D32" s="450"/>
      <c r="E32" s="450"/>
      <c r="F32" s="450"/>
      <c r="G32" s="450"/>
      <c r="H32" s="450"/>
      <c r="I32" s="451"/>
      <c r="J32" s="170"/>
    </row>
    <row r="33" spans="2:10" ht="13" customHeight="1" x14ac:dyDescent="0.3">
      <c r="B33" s="449"/>
      <c r="C33" s="450"/>
      <c r="D33" s="450"/>
      <c r="E33" s="450"/>
      <c r="F33" s="450"/>
      <c r="G33" s="450"/>
      <c r="H33" s="450"/>
      <c r="I33" s="451"/>
      <c r="J33" s="170"/>
    </row>
    <row r="34" spans="2:10" ht="13.5" customHeight="1" x14ac:dyDescent="0.3">
      <c r="B34" s="449"/>
      <c r="C34" s="450"/>
      <c r="D34" s="450"/>
      <c r="E34" s="450"/>
      <c r="F34" s="450"/>
      <c r="G34" s="450"/>
      <c r="H34" s="450"/>
      <c r="I34" s="451"/>
      <c r="J34" s="170"/>
    </row>
    <row r="35" spans="2:10" ht="13" customHeight="1" x14ac:dyDescent="0.3">
      <c r="B35" s="449"/>
      <c r="C35" s="450"/>
      <c r="D35" s="450"/>
      <c r="E35" s="450"/>
      <c r="F35" s="450"/>
      <c r="G35" s="450"/>
      <c r="H35" s="450"/>
      <c r="I35" s="451"/>
      <c r="J35" s="170"/>
    </row>
    <row r="36" spans="2:10" ht="13" customHeight="1" x14ac:dyDescent="0.3">
      <c r="B36" s="449"/>
      <c r="C36" s="450"/>
      <c r="D36" s="450"/>
      <c r="E36" s="450"/>
      <c r="F36" s="450"/>
      <c r="G36" s="450"/>
      <c r="H36" s="450"/>
      <c r="I36" s="451"/>
      <c r="J36" s="170"/>
    </row>
    <row r="37" spans="2:10" ht="13" customHeight="1" x14ac:dyDescent="0.3">
      <c r="B37" s="449"/>
      <c r="C37" s="450"/>
      <c r="D37" s="450"/>
      <c r="E37" s="450"/>
      <c r="F37" s="450"/>
      <c r="G37" s="450"/>
      <c r="H37" s="450"/>
      <c r="I37" s="451"/>
      <c r="J37" s="170"/>
    </row>
    <row r="38" spans="2:10" ht="13" customHeight="1" x14ac:dyDescent="0.3">
      <c r="B38" s="449"/>
      <c r="C38" s="450"/>
      <c r="D38" s="450"/>
      <c r="E38" s="450"/>
      <c r="F38" s="450"/>
      <c r="G38" s="450"/>
      <c r="H38" s="450"/>
      <c r="I38" s="451"/>
      <c r="J38" s="170"/>
    </row>
    <row r="39" spans="2:10" ht="13" customHeight="1" x14ac:dyDescent="0.3">
      <c r="B39" s="449"/>
      <c r="C39" s="450"/>
      <c r="D39" s="450"/>
      <c r="E39" s="450"/>
      <c r="F39" s="450"/>
      <c r="G39" s="450"/>
      <c r="H39" s="450"/>
      <c r="I39" s="451"/>
      <c r="J39" s="170"/>
    </row>
    <row r="40" spans="2:10" ht="13" customHeight="1" x14ac:dyDescent="0.3">
      <c r="B40" s="449"/>
      <c r="C40" s="450"/>
      <c r="D40" s="450"/>
      <c r="E40" s="450"/>
      <c r="F40" s="450"/>
      <c r="G40" s="450"/>
      <c r="H40" s="450"/>
      <c r="I40" s="451"/>
      <c r="J40" s="170"/>
    </row>
    <row r="41" spans="2:10" ht="14.5" customHeight="1" x14ac:dyDescent="0.3">
      <c r="B41" s="449"/>
      <c r="C41" s="450"/>
      <c r="D41" s="450"/>
      <c r="E41" s="450"/>
      <c r="F41" s="450"/>
      <c r="G41" s="450"/>
      <c r="H41" s="450"/>
      <c r="I41" s="451"/>
    </row>
    <row r="42" spans="2:10" ht="14.5" customHeight="1" x14ac:dyDescent="0.3">
      <c r="B42" s="449"/>
      <c r="C42" s="450"/>
      <c r="D42" s="450"/>
      <c r="E42" s="450"/>
      <c r="F42" s="450"/>
      <c r="G42" s="450"/>
      <c r="H42" s="450"/>
      <c r="I42" s="451"/>
    </row>
    <row r="43" spans="2:10" ht="14.5" customHeight="1" x14ac:dyDescent="0.3">
      <c r="B43" s="449"/>
      <c r="C43" s="450"/>
      <c r="D43" s="450"/>
      <c r="E43" s="450"/>
      <c r="F43" s="450"/>
      <c r="G43" s="450"/>
      <c r="H43" s="450"/>
      <c r="I43" s="451"/>
    </row>
    <row r="44" spans="2:10" ht="14.5" customHeight="1" x14ac:dyDescent="0.3">
      <c r="B44" s="449"/>
      <c r="C44" s="450"/>
      <c r="D44" s="450"/>
      <c r="E44" s="450"/>
      <c r="F44" s="450"/>
      <c r="G44" s="450"/>
      <c r="H44" s="450"/>
      <c r="I44" s="451"/>
    </row>
    <row r="45" spans="2:10" ht="14.5" customHeight="1" x14ac:dyDescent="0.3">
      <c r="B45" s="449"/>
      <c r="C45" s="450"/>
      <c r="D45" s="450"/>
      <c r="E45" s="450"/>
      <c r="F45" s="450"/>
      <c r="G45" s="450"/>
      <c r="H45" s="450"/>
      <c r="I45" s="451"/>
    </row>
    <row r="46" spans="2:10" ht="14.5" customHeight="1" thickBot="1" x14ac:dyDescent="0.35">
      <c r="B46" s="452"/>
      <c r="C46" s="453"/>
      <c r="D46" s="453"/>
      <c r="E46" s="453"/>
      <c r="F46" s="453"/>
      <c r="G46" s="453"/>
      <c r="H46" s="453"/>
      <c r="I46" s="454"/>
    </row>
  </sheetData>
  <sheetProtection algorithmName="SHA-512" hashValue="wYKd0DeadMopDYEIbCui+6vsGu6Rn4P5mt3/ENoKsWSRv5h5uKP/uV12EySaFrJhQfetrTjZyCsCycz5b2thIA==" saltValue="ALBYlrZbBXVLbmVQg7frdg==" spinCount="100000" sheet="1" objects="1" scenarios="1"/>
  <protectedRanges>
    <protectedRange algorithmName="SHA-512" hashValue="zW6Sj0FVZNscemu6PB8tWH/TWQ1doGlSAcgzVLfyrShgGAtJbYRyQ2mpP6we9ldiSaM2BSqe+0Mv4X0YEucMZw==" saltValue="17jr/2rvz+W1NHvPP9oxFQ==" spinCount="100000" sqref="B12:G22" name="Tabellen"/>
    <protectedRange algorithmName="SHA-512" hashValue="zW6Sj0FVZNscemu6PB8tWH/TWQ1doGlSAcgzVLfyrShgGAtJbYRyQ2mpP6we9ldiSaM2BSqe+0Mv4X0YEucMZw==" saltValue="17jr/2rvz+W1NHvPP9oxFQ==" spinCount="100000" sqref="B8:G10" name="Tabellen_1"/>
  </protectedRanges>
  <mergeCells count="4">
    <mergeCell ref="B27:I29"/>
    <mergeCell ref="B31:I46"/>
    <mergeCell ref="C3:E3"/>
    <mergeCell ref="B5:J6"/>
  </mergeCells>
  <pageMargins left="0.70866141732283472" right="0.70866141732283472" top="0.74803149606299213" bottom="0.74803149606299213" header="0.31496062992125984" footer="0.31496062992125984"/>
  <pageSetup paperSize="9" orientation="portrait" r:id="rId1"/>
  <headerFooter alignWithMargins="0">
    <oddHeader>&amp;L&amp;"-,Vet"Spraakonderzoek</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05" id="{E23C2453-D684-4946-898C-166544F36E12}">
            <xm:f>'Tabel 2 en PCCR set AenB'!$B$2='Tabel 2 en PCCR set AenB'!$C$2</xm:f>
            <x14:dxf>
              <fill>
                <patternFill patternType="solid">
                  <bgColor rgb="FFC6EFCE"/>
                </patternFill>
              </fill>
            </x14:dxf>
          </x14:cfRule>
          <x14:cfRule type="expression" priority="107" id="{3D4C923B-FF12-4B26-A598-A28906EAEE55}">
            <xm:f>'Tabel 2 en PCCR set AenB'!$B$2&lt;'Tabel 2 en PCCR set AenB'!$C$2</xm:f>
            <x14:dxf>
              <fill>
                <patternFill patternType="solid">
                  <bgColor rgb="FFFFE699"/>
                </patternFill>
              </fill>
            </x14:dxf>
          </x14:cfRule>
          <x14:cfRule type="expression" priority="106" id="{B13354DE-C7A4-4C8B-9AF7-569FB7E6F0D4}">
            <xm:f>'Tabel 2 en PCCR set AenB'!$B$2=0</xm:f>
            <x14:dxf>
              <fill>
                <patternFill patternType="solid">
                  <bgColor rgb="FFFFC7CE"/>
                </patternFill>
              </fill>
            </x14:dxf>
          </x14:cfRule>
          <x14:cfRule type="expression" priority="89" id="{BA029A8F-B0BC-4F0B-B5C8-D1C727FC16C9}">
            <xm:f>AND(Scoreformulier!$G$15="",Scoreformulier!$G$16="")</xm:f>
            <x14:dxf>
              <fill>
                <patternFill patternType="solid">
                  <bgColor rgb="FFE4DCEB"/>
                </patternFill>
              </fill>
            </x14:dxf>
          </x14:cfRule>
          <xm:sqref>B13</xm:sqref>
        </x14:conditionalFormatting>
        <x14:conditionalFormatting xmlns:xm="http://schemas.microsoft.com/office/excel/2006/main">
          <x14:cfRule type="expression" priority="81" id="{6AF25880-058F-4CE1-AD51-2C4C00F3640C}">
            <xm:f>AND(Scoreformulier!$G$17="",Scoreformulier!$G$18="")</xm:f>
            <x14:dxf>
              <fill>
                <patternFill patternType="solid">
                  <bgColor rgb="FFE4DCEB"/>
                </patternFill>
              </fill>
            </x14:dxf>
          </x14:cfRule>
          <x14:cfRule type="expression" priority="99" id="{5C664C6B-DD24-4190-94D3-54D5AC819485}">
            <xm:f>'Tabel 2 en PCCR set AenB'!$B$3='Tabel 2 en PCCR set AenB'!$C$3</xm:f>
            <x14:dxf>
              <fill>
                <patternFill patternType="solid">
                  <bgColor rgb="FFC6EFCE"/>
                </patternFill>
              </fill>
            </x14:dxf>
          </x14:cfRule>
          <x14:cfRule type="expression" priority="101" id="{A6918A5C-7B02-4DFE-B968-CF3B02475F58}">
            <xm:f>'Tabel 2 en PCCR set AenB'!$B$3&lt;'Tabel 2 en PCCR set AenB'!$C$3</xm:f>
            <x14:dxf>
              <fill>
                <patternFill patternType="solid">
                  <bgColor rgb="FFFFE699"/>
                </patternFill>
              </fill>
            </x14:dxf>
          </x14:cfRule>
          <x14:cfRule type="expression" priority="100" id="{94FA2056-76B4-40A6-8D5B-EC5ABA37F862}">
            <xm:f>'Tabel 2 en PCCR set AenB'!$B$3=0</xm:f>
            <x14:dxf>
              <fill>
                <patternFill patternType="solid">
                  <bgColor rgb="FFFFC7CE"/>
                </patternFill>
              </fill>
            </x14:dxf>
          </x14:cfRule>
          <xm:sqref>B14</xm:sqref>
        </x14:conditionalFormatting>
        <x14:conditionalFormatting xmlns:xm="http://schemas.microsoft.com/office/excel/2006/main">
          <x14:cfRule type="expression" priority="87" id="{4900EA5F-D851-4D26-9F51-01A27A8533BA}">
            <xm:f>'Tabel 2 en PCCR set AenB'!$B$7=0</xm:f>
            <x14:dxf>
              <fill>
                <patternFill patternType="solid">
                  <bgColor rgb="FFFFC7CE"/>
                </patternFill>
              </fill>
            </x14:dxf>
          </x14:cfRule>
          <x14:cfRule type="expression" priority="70" id="{00000000-000E-0000-0300-000046000000}">
            <xm:f>AND(Scoreformulier!$G$25="",Scoreformulier!$G$26="")</xm:f>
            <x14:dxf>
              <fill>
                <patternFill patternType="solid">
                  <bgColor rgb="FFE4DCEB"/>
                </patternFill>
              </fill>
            </x14:dxf>
          </x14:cfRule>
          <x14:cfRule type="expression" priority="86" id="{B0AC0C4C-9CB3-4CC5-92A0-81471F2C1925}">
            <xm:f>'Tabel 2 en PCCR set AenB'!$B$7='Tabel 2 en PCCR set AenB'!$C$7</xm:f>
            <x14:dxf>
              <fill>
                <patternFill patternType="solid">
                  <bgColor rgb="FFC6EFCE"/>
                </patternFill>
              </fill>
            </x14:dxf>
          </x14:cfRule>
          <x14:cfRule type="expression" priority="88" id="{DCAD0E50-F522-45AA-938B-29644B0A3BCE}">
            <xm:f>'Tabel 2 en PCCR set AenB'!$B$7&lt;'Tabel 2 en PCCR set AenB'!$C$7</xm:f>
            <x14:dxf>
              <fill>
                <patternFill patternType="solid">
                  <bgColor rgb="FFFFE699"/>
                </patternFill>
              </fill>
            </x14:dxf>
          </x14:cfRule>
          <xm:sqref>B16</xm:sqref>
        </x14:conditionalFormatting>
        <x14:conditionalFormatting xmlns:xm="http://schemas.microsoft.com/office/excel/2006/main">
          <x14:cfRule type="expression" priority="44" id="{F3B7C7A5-D840-48FA-8921-D623B74314C9}">
            <xm:f>'Tabel 2 en PCCR set AenB'!$B$21=0</xm:f>
            <x14:dxf>
              <fill>
                <patternFill patternType="solid">
                  <bgColor rgb="FFFFC7CE"/>
                </patternFill>
              </fill>
            </x14:dxf>
          </x14:cfRule>
          <x14:cfRule type="expression" priority="43" id="{CAB5D9A8-E0D0-40DB-9347-47C3A3F09F42}">
            <xm:f>'Tabel 2 en PCCR set AenB'!$B$21='Tabel 2 en PCCR set AenB'!$C$21</xm:f>
            <x14:dxf>
              <fill>
                <patternFill patternType="solid">
                  <bgColor rgb="FFC6EFCE"/>
                </patternFill>
              </fill>
            </x14:dxf>
          </x14:cfRule>
          <x14:cfRule type="expression" priority="42" id="{00000000-000E-0000-0300-00002A000000}">
            <xm:f>AND(Scoreformulier!$I$15="",Scoreformulier!$I$26="",Scoreformulier!$I$30="",Scoreformulier!$I$42="",Scoreformulier!$I$59="",Scoreformulier!$I$66="",Scoreformulier!$I$86="")</xm:f>
            <x14:dxf>
              <fill>
                <patternFill patternType="solid">
                  <bgColor rgb="FFE4DCEB"/>
                </patternFill>
              </fill>
            </x14:dxf>
          </x14:cfRule>
          <x14:cfRule type="expression" priority="302" id="{99BB5422-29E8-4C7D-9B12-36A99D25C04F}">
            <xm:f>'Tabel 2 en PCCR set AenB'!$B$21&lt;'Tabel 2 en PCCR set AenB'!$C$21</xm:f>
            <x14:dxf>
              <fill>
                <patternFill patternType="solid">
                  <bgColor rgb="FFFFE699"/>
                </patternFill>
              </fill>
            </x14:dxf>
          </x14:cfRule>
          <xm:sqref>B19</xm:sqref>
        </x14:conditionalFormatting>
        <x14:conditionalFormatting xmlns:xm="http://schemas.microsoft.com/office/excel/2006/main">
          <x14:cfRule type="expression" priority="30" id="{87DCF7D4-5297-4E33-A32E-7E28F9620902}">
            <xm:f>'Tabel 2 en PCCR set AenB'!$B$25=0</xm:f>
            <x14:dxf>
              <fill>
                <patternFill patternType="solid">
                  <bgColor rgb="FFFFC7CE"/>
                </patternFill>
              </fill>
            </x14:dxf>
          </x14:cfRule>
          <x14:cfRule type="expression" priority="31" id="{C62BB967-78F7-4A59-A92C-5D686FA1A1E8}">
            <xm:f>'Tabel 2 en PCCR set AenB'!$B$25&lt;'Tabel 2 en PCCR set AenB'!$C$25</xm:f>
            <x14:dxf>
              <fill>
                <patternFill patternType="solid">
                  <bgColor rgb="FFFFEB9C"/>
                </patternFill>
              </fill>
            </x14:dxf>
          </x14:cfRule>
          <x14:cfRule type="expression" priority="29" id="{D59B0196-09FA-4EEE-BAF4-24F7B2CA6843}">
            <xm:f>'Tabel 2 en PCCR set AenB'!$B$25='Tabel 2 en PCCR set AenB'!$C$25</xm:f>
            <x14:dxf>
              <fill>
                <patternFill patternType="solid">
                  <bgColor rgb="FFC6EFCE"/>
                </patternFill>
              </fill>
            </x14:dxf>
          </x14:cfRule>
          <x14:cfRule type="expression" priority="23" id="{00000000-000E-0000-0300-000017000000}">
            <xm:f>AND(Scoreformulier!$I$21="",Scoreformulier!$I$32="",Scoreformulier!$I$80="",Scoreformulier!$I$85="",Scoreformulier!$I$89="")</xm:f>
            <x14:dxf>
              <fill>
                <patternFill patternType="solid">
                  <bgColor rgb="FFE4DCEB"/>
                </patternFill>
              </fill>
            </x14:dxf>
          </x14:cfRule>
          <xm:sqref>B20</xm:sqref>
        </x14:conditionalFormatting>
        <x14:conditionalFormatting xmlns:xm="http://schemas.microsoft.com/office/excel/2006/main">
          <x14:cfRule type="expression" priority="27" id="{3E71C6E2-9CBE-451F-9B65-0A5F13137DAB}">
            <xm:f>'Tabel 2 en PCCR set AenB'!$B$26&lt;'Tabel 2 en PCCR set AenB'!$C$26</xm:f>
            <x14:dxf>
              <fill>
                <patternFill patternType="solid">
                  <bgColor rgb="FFFFE699"/>
                </patternFill>
              </fill>
            </x14:dxf>
          </x14:cfRule>
          <x14:cfRule type="expression" priority="19" id="{00000000-000E-0000-0300-000013000000}">
            <xm:f>AND(Scoreformulier!$I$22="",Scoreformulier!$I$27="",Scoreformulier!$I$34="",Scoreformulier!$I$36="",Scoreformulier!$I$50="",Scoreformulier!$I$67="",Scoreformulier!$I$78="")</xm:f>
            <x14:dxf>
              <fill>
                <patternFill patternType="solid">
                  <bgColor rgb="FFE4DCEB"/>
                </patternFill>
              </fill>
            </x14:dxf>
          </x14:cfRule>
          <x14:cfRule type="expression" priority="25" id="{9D3E78B1-F7A1-41F1-8A67-EB65B733AB81}">
            <xm:f>'Tabel 2 en PCCR set AenB'!$B$26='Tabel 2 en PCCR set AenB'!$C$26</xm:f>
            <x14:dxf>
              <fill>
                <patternFill patternType="solid">
                  <bgColor rgb="FFC6EFCE"/>
                </patternFill>
              </fill>
            </x14:dxf>
          </x14:cfRule>
          <x14:cfRule type="expression" priority="26" id="{6F4ED0E7-E298-44BE-BD12-208692B04518}">
            <xm:f>'Tabel 2 en PCCR set AenB'!$B$26=0</xm:f>
            <x14:dxf>
              <fill>
                <patternFill patternType="solid">
                  <bgColor rgb="FFFFC7CE"/>
                </patternFill>
              </fill>
            </x14:dxf>
          </x14:cfRule>
          <xm:sqref>B21</xm:sqref>
        </x14:conditionalFormatting>
        <x14:conditionalFormatting xmlns:xm="http://schemas.microsoft.com/office/excel/2006/main">
          <x14:cfRule type="expression" priority="102" id="{3520E281-F6A3-4760-8C22-DB054BB62346}">
            <xm:f>'Tabel 2 en PCCR set AenB'!$B$12=0</xm:f>
            <x14:dxf>
              <fill>
                <patternFill patternType="solid">
                  <bgColor rgb="FFFFC7CE"/>
                </patternFill>
              </fill>
            </x14:dxf>
          </x14:cfRule>
          <x14:cfRule type="expression" priority="103" id="{B972853E-B2BF-43C0-941F-49242C14B59C}">
            <xm:f>'Tabel 2 en PCCR set AenB'!$B$12&lt;'Tabel 2 en PCCR set AenB'!$C$12</xm:f>
            <x14:dxf>
              <fill>
                <patternFill patternType="solid">
                  <bgColor rgb="FFFFE699"/>
                </patternFill>
              </fill>
            </x14:dxf>
          </x14:cfRule>
          <x14:cfRule type="expression" priority="104" id="{F9BF55F0-8573-4F72-99E4-55D07DA9A5F4}">
            <xm:f>'Tabel 2 en PCCR set AenB'!$B$12='Tabel 2 en PCCR set AenB'!$C$12</xm:f>
            <x14:dxf>
              <fill>
                <patternFill patternType="solid">
                  <bgColor rgb="FFC6EFCE"/>
                </patternFill>
              </fill>
            </x14:dxf>
          </x14:cfRule>
          <x14:cfRule type="expression" priority="85" id="{00000000-000E-0000-0300-000055000000}">
            <xm:f>AND(Scoreformulier!$G$35="",Scoreformulier!$G$36="",Scoreformulier!$G$37="",Scoreformulier!$G$94="")</xm:f>
            <x14:dxf>
              <fill>
                <patternFill patternType="solid">
                  <bgColor rgb="FFE4DCEB"/>
                </patternFill>
              </fill>
            </x14:dxf>
          </x14:cfRule>
          <xm:sqref>C13</xm:sqref>
        </x14:conditionalFormatting>
        <x14:conditionalFormatting xmlns:xm="http://schemas.microsoft.com/office/excel/2006/main">
          <x14:cfRule type="expression" priority="45" id="{00000000-000E-0000-0300-00002D000000}">
            <xm:f>AND(Scoreformulier!$G$49="",Scoreformulier!$G$50="")</xm:f>
            <x14:dxf>
              <fill>
                <patternFill patternType="solid">
                  <bgColor rgb="FFE4DCEB"/>
                </patternFill>
              </fill>
            </x14:dxf>
          </x14:cfRule>
          <x14:cfRule type="expression" priority="48" id="{413DD3A8-CFE5-4125-8623-B8B04C481EA0}">
            <xm:f>'Tabel 2 en PCCR set AenB'!$B$17='Tabel 2 en PCCR set AenB'!$C$17</xm:f>
            <x14:dxf>
              <fill>
                <patternFill patternType="solid">
                  <bgColor rgb="FFC6EFCE"/>
                </patternFill>
              </fill>
            </x14:dxf>
          </x14:cfRule>
          <x14:cfRule type="expression" priority="49" id="{5F83FB12-5189-4EEF-A8A1-EC0C85F83EBE}">
            <xm:f>'Tabel 2 en PCCR set AenB'!$B$17=0</xm:f>
            <x14:dxf>
              <fill>
                <patternFill patternType="solid">
                  <bgColor rgb="FFFFC7CE"/>
                </patternFill>
              </fill>
            </x14:dxf>
          </x14:cfRule>
          <x14:cfRule type="expression" priority="50" id="{CF469881-5ECB-407C-BDFF-4DD9033D47D2}">
            <xm:f>'Tabel 2 en PCCR set AenB'!$B$17&lt;'Tabel 2 en PCCR set AenB'!$C$17</xm:f>
            <x14:dxf>
              <fill>
                <patternFill patternType="solid">
                  <bgColor rgb="FFFFE699"/>
                </patternFill>
              </fill>
            </x14:dxf>
          </x14:cfRule>
          <xm:sqref>C14</xm:sqref>
        </x14:conditionalFormatting>
        <x14:conditionalFormatting xmlns:xm="http://schemas.microsoft.com/office/excel/2006/main">
          <x14:cfRule type="expression" priority="67" id="{698D8449-6507-4968-9339-AC507AF87E78}">
            <xm:f>'Tabel 2 en PCCR set AenB'!$B$13&lt;'Tabel 2 en PCCR set AenB'!$C$13</xm:f>
            <x14:dxf>
              <fill>
                <patternFill patternType="solid">
                  <bgColor rgb="FFFFE699"/>
                </patternFill>
              </fill>
            </x14:dxf>
          </x14:cfRule>
          <x14:cfRule type="expression" priority="64" id="{AB8F092C-187A-4444-9813-01035A06C94A}">
            <xm:f>'Tabel 2 en PCCR set AenB'!$B$13='Tabel 2 en PCCR set AenB'!$C$13</xm:f>
            <x14:dxf>
              <fill>
                <patternFill patternType="solid">
                  <bgColor rgb="FFC6EFCE"/>
                </patternFill>
              </fill>
            </x14:dxf>
          </x14:cfRule>
          <x14:cfRule type="expression" priority="55" id="{00000000-000E-0000-0300-000037000000}">
            <xm:f>AND(Scoreformulier!$G$38="",Scoreformulier!$G$39="",Scoreformulier!$G$40="",Scoreformulier!$G$41="")</xm:f>
            <x14:dxf>
              <fill>
                <patternFill patternType="solid">
                  <bgColor rgb="FFE4DCEB"/>
                </patternFill>
              </fill>
            </x14:dxf>
          </x14:cfRule>
          <x14:cfRule type="expression" priority="66" id="{4EB062FF-25C5-4793-B65C-B064DA2984E1}">
            <xm:f>'Tabel 2 en PCCR set AenB'!$B$13=0</xm:f>
            <x14:dxf>
              <fill>
                <patternFill patternType="solid">
                  <bgColor rgb="FFFFC7CE"/>
                </patternFill>
              </fill>
            </x14:dxf>
          </x14:cfRule>
          <xm:sqref>D13</xm:sqref>
        </x14:conditionalFormatting>
        <x14:conditionalFormatting xmlns:xm="http://schemas.microsoft.com/office/excel/2006/main">
          <x14:cfRule type="expression" priority="84" id="{758DF2BF-5481-4BFB-80D0-FD2A6D2C291D}">
            <xm:f>'Tabel 2 en PCCR set AenB'!$B$8&lt;'Tabel 2 en PCCR set AenB'!$C$8</xm:f>
            <x14:dxf>
              <fill>
                <patternFill patternType="solid">
                  <bgColor rgb="FFFFE699"/>
                </patternFill>
              </fill>
            </x14:dxf>
          </x14:cfRule>
          <x14:cfRule type="expression" priority="83" id="{62613183-FA62-4E4C-B00F-2B0C8239CB11}">
            <xm:f>'Tabel 2 en PCCR set AenB'!$B$8=0</xm:f>
            <x14:dxf>
              <fill>
                <patternFill patternType="solid">
                  <bgColor rgb="FFFFC7CE"/>
                </patternFill>
              </fill>
            </x14:dxf>
          </x14:cfRule>
          <x14:cfRule type="expression" priority="82" id="{4D8CAC65-5B49-4A46-8ABA-E3B11C08C902}">
            <xm:f>'Tabel 2 en PCCR set AenB'!$B$8='Tabel 2 en PCCR set AenB'!$C$8</xm:f>
            <x14:dxf>
              <fill>
                <patternFill patternType="solid">
                  <bgColor rgb="FFC6EFCE"/>
                </patternFill>
              </fill>
            </x14:dxf>
          </x14:cfRule>
          <x14:cfRule type="expression" priority="68" id="{00000000-000E-0000-0300-000044000000}">
            <xm:f>AND(Scoreformulier!$G$27="",Scoreformulier!$G$29="",Scoreformulier!$G$30="")</xm:f>
            <x14:dxf>
              <fill>
                <patternFill patternType="solid">
                  <bgColor rgb="FFE4DCEB"/>
                </patternFill>
              </fill>
            </x14:dxf>
          </x14:cfRule>
          <xm:sqref>D14</xm:sqref>
        </x14:conditionalFormatting>
        <x14:conditionalFormatting xmlns:xm="http://schemas.microsoft.com/office/excel/2006/main">
          <x14:cfRule type="expression" priority="80" id="{39BE8CA5-BFE4-4F7C-8103-42565C3A7F7F}">
            <xm:f>'Tabel 2 en PCCR set AenB'!$B$9=0</xm:f>
            <x14:dxf>
              <fill>
                <patternFill patternType="solid">
                  <bgColor rgb="FFFFC7CE"/>
                </patternFill>
              </fill>
            </x14:dxf>
          </x14:cfRule>
          <x14:cfRule type="expression" priority="79" id="{1009C25F-A33F-4B74-B823-4B95145EB367}">
            <xm:f>'Tabel 2 en PCCR set AenB'!$B$9=1</xm:f>
            <x14:dxf>
              <fill>
                <patternFill patternType="solid">
                  <bgColor rgb="FFC6EFCE"/>
                </patternFill>
              </fill>
            </x14:dxf>
          </x14:cfRule>
          <x14:cfRule type="expression" priority="65" id="{00000000-000E-0000-0300-000041000000}">
            <xm:f>Scoreformulier!$G$28=""</xm:f>
            <x14:dxf>
              <fill>
                <patternFill patternType="solid">
                  <bgColor rgb="FFE4DCEB"/>
                </patternFill>
              </fill>
            </x14:dxf>
          </x14:cfRule>
          <xm:sqref>D15</xm:sqref>
        </x14:conditionalFormatting>
        <x14:conditionalFormatting xmlns:xm="http://schemas.microsoft.com/office/excel/2006/main">
          <x14:cfRule type="expression" priority="77" id="{B56D03DE-786A-4EA7-89B7-2DCF0484FE69}">
            <xm:f>'Tabel 2 en PCCR set AenB'!$B$10&lt;'Tabel 2 en PCCR set AenB'!$C$10</xm:f>
            <x14:dxf>
              <fill>
                <patternFill patternType="solid">
                  <bgColor rgb="FFFFE699"/>
                </patternFill>
              </fill>
            </x14:dxf>
          </x14:cfRule>
          <x14:cfRule type="expression" priority="60" id="{00000000-000E-0000-0300-00003C000000}">
            <xm:f>AND(Scoreformulier!$G$31="",Scoreformulier!$G$32="")</xm:f>
            <x14:dxf>
              <fill>
                <patternFill patternType="solid">
                  <bgColor rgb="FFE4DCEB"/>
                </patternFill>
              </fill>
            </x14:dxf>
          </x14:cfRule>
          <x14:cfRule type="expression" priority="76" id="{98DC3793-A911-4CF9-BF1D-3EF44FEA7903}">
            <xm:f>'Tabel 2 en PCCR set AenB'!$B$10=0</xm:f>
            <x14:dxf>
              <fill>
                <patternFill patternType="solid">
                  <bgColor rgb="FFFFC7CE"/>
                </patternFill>
              </fill>
            </x14:dxf>
          </x14:cfRule>
          <x14:cfRule type="expression" priority="74" id="{1DE83401-337B-435B-8193-05170186B105}">
            <xm:f>'Tabel 2 en PCCR set AenB'!$B$10='Tabel 2 en PCCR set AenB'!$C$10</xm:f>
            <x14:dxf>
              <fill>
                <patternFill patternType="solid">
                  <bgColor rgb="FFC6EFCE"/>
                </patternFill>
              </fill>
            </x14:dxf>
          </x14:cfRule>
          <xm:sqref>D16</xm:sqref>
        </x14:conditionalFormatting>
        <x14:conditionalFormatting xmlns:xm="http://schemas.microsoft.com/office/excel/2006/main">
          <x14:cfRule type="expression" priority="69" id="{EC597B59-EDF3-46A1-8783-59A04D3AAF9B}">
            <xm:f>'Tabel 2 en PCCR set AenB'!$B$11='Tabel 2 en PCCR set AenB'!$C$11</xm:f>
            <x14:dxf>
              <fill>
                <patternFill patternType="solid">
                  <bgColor rgb="FFC6EFCE"/>
                </patternFill>
              </fill>
            </x14:dxf>
          </x14:cfRule>
          <x14:cfRule type="expression" priority="72" id="{ACE477A9-066C-40AF-976C-BF42E4C60F7F}">
            <xm:f>'Tabel 2 en PCCR set AenB'!$B$11&lt;'Tabel 2 en PCCR set AenB'!$C$11</xm:f>
            <x14:dxf>
              <fill>
                <patternFill patternType="solid">
                  <bgColor rgb="FFFFE699"/>
                </patternFill>
              </fill>
            </x14:dxf>
          </x14:cfRule>
          <x14:cfRule type="expression" priority="71" id="{61F2936F-E2AC-4AD5-8C17-E181E24250A5}">
            <xm:f>'Tabel 2 en PCCR set AenB'!$B$11=0</xm:f>
            <x14:dxf>
              <fill>
                <patternFill patternType="solid">
                  <bgColor rgb="FFFFC7CE"/>
                </patternFill>
              </fill>
            </x14:dxf>
          </x14:cfRule>
          <x14:cfRule type="expression" priority="59" id="{00000000-000E-0000-0300-00003B000000}">
            <xm:f>AND(Scoreformulier!$G$33="",Scoreformulier!$G$34="")</xm:f>
            <x14:dxf>
              <fill>
                <patternFill patternType="solid">
                  <bgColor rgb="FFE4DCEB"/>
                </patternFill>
              </fill>
            </x14:dxf>
          </x14:cfRule>
          <xm:sqref>D17</xm:sqref>
        </x14:conditionalFormatting>
        <x14:conditionalFormatting xmlns:xm="http://schemas.microsoft.com/office/excel/2006/main">
          <x14:cfRule type="expression" priority="21" id="{34B05B5F-4E97-4452-BC7B-C8ED94832A4E}">
            <xm:f>'Tabel 2 en PCCR set AenB'!$B$27=0</xm:f>
            <x14:dxf>
              <fill>
                <patternFill patternType="solid">
                  <bgColor rgb="FFFFC7CE"/>
                </patternFill>
              </fill>
            </x14:dxf>
          </x14:cfRule>
          <x14:cfRule type="expression" priority="22" id="{4071F0AF-B42D-4AFD-A0C1-8A8E9B551CDC}">
            <xm:f>'Tabel 2 en PCCR set AenB'!$B$27&lt;'Tabel 2 en PCCR set AenB'!$C$27</xm:f>
            <x14:dxf>
              <fill>
                <patternFill patternType="solid">
                  <bgColor rgb="FFFFE699"/>
                </patternFill>
              </fill>
            </x14:dxf>
          </x14:cfRule>
          <x14:cfRule type="expression" priority="18" id="{00000000-000E-0000-0300-000012000000}">
            <xm:f>AND(Scoreformulier!$I$41="",Scoreformulier!$I$24="")</xm:f>
            <x14:dxf>
              <fill>
                <patternFill patternType="solid">
                  <bgColor rgb="FFE4DCEB"/>
                </patternFill>
              </fill>
            </x14:dxf>
          </x14:cfRule>
          <x14:cfRule type="expression" priority="20" id="{A6ED504C-B3F5-4530-B899-F15AEA4B5D29}">
            <xm:f>'Tabel 2 en PCCR set AenB'!$B$27='Tabel 2 en PCCR set AenB'!$C$27</xm:f>
            <x14:dxf>
              <fill>
                <patternFill patternType="solid">
                  <bgColor rgb="FFC6EFCE"/>
                </patternFill>
              </fill>
            </x14:dxf>
          </x14:cfRule>
          <xm:sqref>D19</xm:sqref>
        </x14:conditionalFormatting>
        <x14:conditionalFormatting xmlns:xm="http://schemas.microsoft.com/office/excel/2006/main">
          <x14:cfRule type="expression" priority="303" id="{53C91926-F0DA-4E5C-8E68-663287C2E6FC}">
            <xm:f>'Tabel 2 en PCCR set AenB'!$B$24&lt;'Tabel 2 en PCCR set AenB'!$C$24</xm:f>
            <x14:dxf>
              <fill>
                <patternFill patternType="solid">
                  <bgColor rgb="FFFFE699"/>
                </patternFill>
              </fill>
            </x14:dxf>
          </x14:cfRule>
          <x14:cfRule type="expression" priority="35" id="{201D1B59-B84B-4D14-A5C9-AB7D01D48A42}">
            <xm:f>'Tabel 2 en PCCR set AenB'!$B$24=0</xm:f>
            <x14:dxf>
              <fill>
                <patternFill patternType="solid">
                  <bgColor rgb="FFFFC7CE"/>
                </patternFill>
              </fill>
            </x14:dxf>
          </x14:cfRule>
          <x14:cfRule type="expression" priority="33" id="{00000000-000E-0000-0300-000021000000}">
            <xm:f>AND(Scoreformulier!$I$20="",Scoreformulier!$I$23="",Scoreformulier!$I$40="",Scoreformulier!$I$48="",Scoreformulier!$I$49="",Scoreformulier!$I$72="")</xm:f>
            <x14:dxf>
              <fill>
                <patternFill patternType="solid">
                  <bgColor rgb="FFE4DCEB"/>
                </patternFill>
              </fill>
            </x14:dxf>
          </x14:cfRule>
          <x14:cfRule type="expression" priority="34" id="{5F528559-DDAC-460E-A6B3-D669FA924E13}">
            <xm:f>'Tabel 2 en PCCR set AenB'!$B$24='Tabel 2 en PCCR set AenB'!$C$24</xm:f>
            <x14:dxf>
              <fill>
                <patternFill patternType="solid">
                  <bgColor rgb="FFC6EFCE"/>
                </patternFill>
              </fill>
            </x14:dxf>
          </x14:cfRule>
          <xm:sqref>D20</xm:sqref>
        </x14:conditionalFormatting>
        <x14:conditionalFormatting xmlns:xm="http://schemas.microsoft.com/office/excel/2006/main">
          <x14:cfRule type="expression" priority="11" id="{00000000-000E-0000-0300-00000B000000}">
            <xm:f>AND(Scoreformulier!$I$43="",Scoreformulier!$I$51="",Scoreformulier!$I$71="")</xm:f>
            <x14:dxf>
              <fill>
                <patternFill patternType="solid">
                  <bgColor rgb="FFE4DCEB"/>
                </patternFill>
              </fill>
            </x14:dxf>
          </x14:cfRule>
          <x14:cfRule type="expression" priority="13" id="{614332DA-08FB-42F7-880B-3E110A8A01DC}">
            <xm:f>'Tabel 2 en PCCR set AenB'!$B$31&lt;'Tabel 2 en PCCR set AenB'!$C$31</xm:f>
            <x14:dxf>
              <fill>
                <patternFill patternType="solid">
                  <bgColor rgb="FFFFE699"/>
                </patternFill>
              </fill>
            </x14:dxf>
          </x14:cfRule>
          <x14:cfRule type="expression" priority="17" id="{B2DBF4EA-2FE4-427E-A38D-15EDD07A30F3}">
            <xm:f>'Tabel 2 en PCCR set AenB'!$B$31='Tabel 2 en PCCR set AenB'!$C$31</xm:f>
            <x14:dxf>
              <fill>
                <patternFill patternType="solid">
                  <bgColor rgb="FFC6EFCE"/>
                </patternFill>
              </fill>
            </x14:dxf>
          </x14:cfRule>
          <x14:cfRule type="expression" priority="12" id="{E7600B56-682E-4B32-8826-CCD560A31B76}">
            <xm:f>'Tabel 2 en PCCR set AenB'!$B$31=0</xm:f>
            <x14:dxf>
              <fill>
                <patternFill patternType="solid">
                  <bgColor rgb="FFFFC7CE"/>
                </patternFill>
              </fill>
            </x14:dxf>
          </x14:cfRule>
          <xm:sqref>D21</xm:sqref>
        </x14:conditionalFormatting>
        <x14:conditionalFormatting xmlns:xm="http://schemas.microsoft.com/office/excel/2006/main">
          <x14:cfRule type="expression" priority="304" id="{60DA60FC-1205-479D-93D5-D9356EE95B57}">
            <xm:f>'Tabel 2 en PCCR set AenB'!$B$4&lt;'Tabel 2 en PCCR set AenB'!$C$4</xm:f>
            <x14:dxf>
              <fill>
                <patternFill patternType="solid">
                  <bgColor rgb="FFFFE699"/>
                </patternFill>
              </fill>
            </x14:dxf>
          </x14:cfRule>
          <x14:cfRule type="expression" priority="98" id="{A2296961-2F74-4DF0-94B9-CD0B641E5C06}">
            <xm:f>'Tabel 2 en PCCR set AenB'!$B$4=0</xm:f>
            <x14:dxf>
              <fill>
                <patternFill patternType="solid">
                  <bgColor rgb="FFFFC7CE"/>
                </patternFill>
              </fill>
            </x14:dxf>
          </x14:cfRule>
          <x14:cfRule type="expression" priority="97" id="{70A8EB73-CCFA-4349-B0FB-5789F824A400}">
            <xm:f>'Tabel 2 en PCCR set AenB'!$B$4='Tabel 2 en PCCR set AenB'!$C$4</xm:f>
            <x14:dxf>
              <fill>
                <patternFill patternType="solid">
                  <bgColor rgb="FFC6EFCE"/>
                </patternFill>
              </fill>
            </x14:dxf>
          </x14:cfRule>
          <x14:cfRule type="expression" priority="96" id="{00000000-000E-0000-0300-000060000000}">
            <xm:f>AND(Scoreformulier!$G$19="",Scoreformulier!$G$20="",Scoreformulier!$G$61="",Scoreformulier!$G$91="",Scoreformulier!$G$92="")</xm:f>
            <x14:dxf>
              <fill>
                <patternFill patternType="solid">
                  <bgColor rgb="FFE4DCEB"/>
                </patternFill>
              </fill>
            </x14:dxf>
          </x14:cfRule>
          <xm:sqref>E13</xm:sqref>
        </x14:conditionalFormatting>
        <x14:conditionalFormatting xmlns:xm="http://schemas.microsoft.com/office/excel/2006/main">
          <x14:cfRule type="expression" priority="95" id="{DE37E250-DFFA-4ADB-A08C-764B0F76F033}">
            <xm:f>'Tabel 2 en PCCR set AenB'!$B$5&lt;'Tabel 2 en PCCR set AenB'!$C$5</xm:f>
            <x14:dxf>
              <fill>
                <patternFill patternType="solid">
                  <bgColor rgb="FFFFE699"/>
                </patternFill>
              </fill>
            </x14:dxf>
          </x14:cfRule>
          <x14:cfRule type="expression" priority="94" id="{1F9DF712-9488-46A9-8FA0-756204285877}">
            <xm:f>'Tabel 2 en PCCR set AenB'!$B$5=0</xm:f>
            <x14:dxf>
              <fill>
                <patternFill patternType="solid">
                  <bgColor rgb="FFFFC7CE"/>
                </patternFill>
              </fill>
            </x14:dxf>
          </x14:cfRule>
          <x14:cfRule type="expression" priority="93" id="{FF7B69A7-08FF-45F4-AE32-AFCE90209E8C}">
            <xm:f>'Tabel 2 en PCCR set AenB'!$B$5='Tabel 2 en PCCR set AenB'!$C$5</xm:f>
            <x14:dxf>
              <fill>
                <patternFill patternType="solid">
                  <bgColor rgb="FFC6EFCE"/>
                </patternFill>
              </fill>
            </x14:dxf>
          </x14:cfRule>
          <x14:cfRule type="expression" priority="75" id="{00000000-000E-0000-0300-00004B000000}">
            <xm:f>AND(Scoreformulier!$G$21="",Scoreformulier!$G$22="",Scoreformulier!$G$62="",Scoreformulier!$G$93="")</xm:f>
            <x14:dxf>
              <fill>
                <patternFill patternType="solid">
                  <bgColor rgb="FFE4DCEB"/>
                </patternFill>
              </fill>
            </x14:dxf>
          </x14:cfRule>
          <xm:sqref>E14</xm:sqref>
        </x14:conditionalFormatting>
        <x14:conditionalFormatting xmlns:xm="http://schemas.microsoft.com/office/excel/2006/main">
          <x14:cfRule type="expression" priority="10" id="{00000000-000E-0000-0300-00000A000000}">
            <xm:f>AND(Scoreformulier!$I$35="",Scoreformulier!$I$47="",Scoreformulier!$I$53="",Scoreformulier!$I$69="")</xm:f>
            <x14:dxf>
              <fill>
                <patternFill patternType="solid">
                  <bgColor rgb="FFE4DCEB"/>
                </patternFill>
              </fill>
            </x14:dxf>
          </x14:cfRule>
          <x14:cfRule type="expression" priority="14" id="{918F5768-683E-4DEA-A65E-AE6E5E58EC87}">
            <xm:f>'Tabel 2 en PCCR set AenB'!$B$30='Tabel 2 en PCCR set AenB'!$C$30</xm:f>
            <x14:dxf>
              <fill>
                <patternFill patternType="solid">
                  <bgColor rgb="FFC6EFCE"/>
                </patternFill>
              </fill>
            </x14:dxf>
          </x14:cfRule>
          <x14:cfRule type="expression" priority="16" id="{08C05C2F-B069-402B-B2EE-A509DCE81F32}">
            <xm:f>'Tabel 2 en PCCR set AenB'!$B$30&lt;'Tabel 2 en PCCR set AenB'!$C$30</xm:f>
            <x14:dxf>
              <fill>
                <patternFill patternType="solid">
                  <bgColor rgb="FFFFE699"/>
                </patternFill>
              </fill>
            </x14:dxf>
          </x14:cfRule>
          <x14:cfRule type="expression" priority="15" id="{81E75C16-4842-49F4-B39B-90A3F52CFA6E}">
            <xm:f>'Tabel 2 en PCCR set AenB'!$B$30=0</xm:f>
            <x14:dxf>
              <fill>
                <patternFill patternType="solid">
                  <bgColor rgb="FFFFC7CE"/>
                </patternFill>
              </fill>
            </x14:dxf>
          </x14:cfRule>
          <xm:sqref>E19</xm:sqref>
        </x14:conditionalFormatting>
        <x14:conditionalFormatting xmlns:xm="http://schemas.microsoft.com/office/excel/2006/main">
          <x14:cfRule type="expression" priority="40" id="{53D0B594-8AE3-462A-A851-A0BA76B1A745}">
            <xm:f>'Tabel 2 en PCCR set AenB'!$B$22='Tabel 2 en PCCR set AenB'!$C$22</xm:f>
            <x14:dxf>
              <fill>
                <patternFill patternType="solid">
                  <bgColor rgb="FFC6EFCE"/>
                </patternFill>
              </fill>
            </x14:dxf>
          </x14:cfRule>
          <x14:cfRule type="expression" priority="305" id="{63866F2D-1C9A-4FA6-BF70-36B5D4F099DA}">
            <xm:f>'Tabel 2 en PCCR set AenB'!$B$22&lt;'Tabel 2 en PCCR set AenB'!$C$22</xm:f>
            <x14:dxf>
              <fill>
                <patternFill patternType="solid">
                  <bgColor rgb="FFFFE699"/>
                </patternFill>
              </fill>
            </x14:dxf>
          </x14:cfRule>
          <x14:cfRule type="expression" priority="41" id="{E0B080EE-1C5F-47A7-BA1E-F816DEF8C264}">
            <xm:f>'Tabel 2 en PCCR set AenB'!$B$22=0</xm:f>
            <x14:dxf>
              <fill>
                <patternFill patternType="solid">
                  <bgColor rgb="FFFFC7CE"/>
                </patternFill>
              </fill>
            </x14:dxf>
          </x14:cfRule>
          <x14:cfRule type="expression" priority="39" id="{00000000-000E-0000-0300-000027000000}">
            <xm:f>AND(Scoreformulier!$I$16="",Scoreformulier!$I$17="",Scoreformulier!$I$29="",Scoreformulier!$I$54="",Scoreformulier!$I$55="",Scoreformulier!$I$56="",Scoreformulier!$I$57="",Scoreformulier!$I$70="",Scoreformulier!$I$73="",Scoreformulier!$I$75="",Scoreformulier!$I$76="",Scoreformulier!$I$79="",Scoreformulier!$I$82="",Scoreformulier!$I$83="")</xm:f>
            <x14:dxf>
              <font>
                <color rgb="FF000000"/>
              </font>
              <fill>
                <patternFill patternType="solid">
                  <bgColor rgb="FFE4DCEB"/>
                </patternFill>
              </fill>
            </x14:dxf>
          </x14:cfRule>
          <xm:sqref>E20</xm:sqref>
        </x14:conditionalFormatting>
        <x14:conditionalFormatting xmlns:xm="http://schemas.microsoft.com/office/excel/2006/main">
          <x14:cfRule type="expression" priority="36" id="{00000000-000E-0000-0300-000024000000}">
            <xm:f>AND(Scoreformulier!$I$18="",Scoreformulier!$I$44="",Scoreformulier!$I$60="",Scoreformulier!$I$87="")</xm:f>
            <x14:dxf>
              <fill>
                <patternFill patternType="solid">
                  <bgColor rgb="FFE4DCEB"/>
                </patternFill>
              </fill>
            </x14:dxf>
          </x14:cfRule>
          <x14:cfRule type="expression" priority="37" id="{0699F5AF-D15D-4C3C-BD84-AB7B888B4675}">
            <xm:f>'Tabel 2 en PCCR set AenB'!$B$23='Tabel 2 en PCCR set AenB'!$C$23</xm:f>
            <x14:dxf>
              <fill>
                <patternFill patternType="solid">
                  <bgColor rgb="FFC6EFCE"/>
                </patternFill>
              </fill>
            </x14:dxf>
          </x14:cfRule>
          <x14:cfRule type="expression" priority="38" id="{EB93C708-6CDC-42A7-AE23-6B6720471AA4}">
            <xm:f>'Tabel 2 en PCCR set AenB'!$B$23=0</xm:f>
            <x14:dxf>
              <fill>
                <patternFill patternType="solid">
                  <bgColor rgb="FFFFC7CE"/>
                </patternFill>
              </fill>
            </x14:dxf>
          </x14:cfRule>
          <x14:cfRule type="expression" priority="306" id="{0FCC307F-F118-48FE-956E-3684A5D35C91}">
            <xm:f>'Tabel 2 en PCCR set AenB'!$B$23&lt;'Tabel 2 en PCCR set AenB'!$C$23</xm:f>
            <x14:dxf>
              <font>
                <color rgb="FF000000"/>
              </font>
              <fill>
                <patternFill patternType="solid">
                  <bgColor rgb="FFFFE699"/>
                </patternFill>
              </fill>
            </x14:dxf>
          </x14:cfRule>
          <xm:sqref>E21</xm:sqref>
        </x14:conditionalFormatting>
        <x14:conditionalFormatting xmlns:xm="http://schemas.microsoft.com/office/excel/2006/main">
          <x14:cfRule type="expression" priority="47" id="{00000000-000E-0000-0300-00002F000000}">
            <xm:f>AND(Scoreformulier!$G$45="",Scoreformulier!$G$46="")</xm:f>
            <x14:dxf>
              <fill>
                <patternFill patternType="solid">
                  <bgColor rgb="FFE4DCEB"/>
                </patternFill>
              </fill>
            </x14:dxf>
          </x14:cfRule>
          <x14:cfRule type="expression" priority="58" id="{8275060B-8451-4B86-948B-61F0B07AD5B4}">
            <xm:f>'Tabel 2 en PCCR set AenB'!$B$15&lt;'Tabel 2 en PCCR set AenB'!$C$15</xm:f>
            <x14:dxf>
              <fill>
                <patternFill patternType="solid">
                  <bgColor rgb="FFFFE699"/>
                </patternFill>
              </fill>
            </x14:dxf>
          </x14:cfRule>
          <x14:cfRule type="expression" priority="57" id="{FD90CCA6-9AB1-4E7A-BCB7-899C5305573C}">
            <xm:f>'Tabel 2 en PCCR set AenB'!$B$15=0</xm:f>
            <x14:dxf>
              <fill>
                <patternFill patternType="solid">
                  <bgColor rgb="FFFFC7CE"/>
                </patternFill>
              </fill>
            </x14:dxf>
          </x14:cfRule>
          <x14:cfRule type="expression" priority="56" id="{160851C8-1603-41CF-8D16-58FD45446C11}">
            <xm:f>'Tabel 2 en PCCR set AenB'!$B$15='Tabel 2 en PCCR set AenB'!$C$15</xm:f>
            <x14:dxf>
              <fill>
                <patternFill patternType="solid">
                  <bgColor rgb="FFC6EFCE"/>
                </patternFill>
              </fill>
            </x14:dxf>
          </x14:cfRule>
          <xm:sqref>F14</xm:sqref>
        </x14:conditionalFormatting>
        <x14:conditionalFormatting xmlns:xm="http://schemas.microsoft.com/office/excel/2006/main">
          <x14:cfRule type="expression" priority="46" id="{00000000-000E-0000-0300-00002E000000}">
            <xm:f>AND(Scoreformulier!$G$47="",Scoreformulier!$G$48="")</xm:f>
            <x14:dxf>
              <fill>
                <patternFill patternType="solid">
                  <bgColor rgb="FFE4DCEB"/>
                </patternFill>
              </fill>
            </x14:dxf>
          </x14:cfRule>
          <x14:cfRule type="expression" priority="52" id="{AEA2AE2D-4F7B-4295-80E3-73007DE674CF}">
            <xm:f>'Tabel 2 en PCCR set AenB'!$B$16='Tabel 2 en PCCR set AenB'!$C$16</xm:f>
            <x14:dxf>
              <fill>
                <patternFill patternType="solid">
                  <bgColor rgb="FFC6EFCE"/>
                </patternFill>
              </fill>
            </x14:dxf>
          </x14:cfRule>
          <x14:cfRule type="expression" priority="53" id="{9FD3784F-70AE-4C29-9005-7129960216CB}">
            <xm:f>'Tabel 2 en PCCR set AenB'!$B$16=0</xm:f>
            <x14:dxf>
              <fill>
                <patternFill patternType="solid">
                  <bgColor rgb="FFFFC7CE"/>
                </patternFill>
              </fill>
            </x14:dxf>
          </x14:cfRule>
          <x14:cfRule type="expression" priority="54" id="{E80F0A3E-4B70-4C5D-968A-D6CEBE79D816}">
            <xm:f>'Tabel 2 en PCCR set AenB'!$B$16&lt;'Tabel 2 en PCCR set AenB'!$C$16</xm:f>
            <x14:dxf>
              <fill>
                <patternFill patternType="solid">
                  <bgColor rgb="FFFFE699"/>
                </patternFill>
              </fill>
            </x14:dxf>
          </x14:cfRule>
          <xm:sqref>F17</xm:sqref>
        </x14:conditionalFormatting>
        <x14:conditionalFormatting xmlns:xm="http://schemas.microsoft.com/office/excel/2006/main">
          <x14:cfRule type="expression" priority="8" id="{F5E6B25E-A87E-4DF6-A597-953B681BED92}">
            <xm:f>'Tabel 2 en PCCR set AenB'!$B$28=0</xm:f>
            <x14:dxf>
              <font>
                <color rgb="FF9C0006"/>
              </font>
              <fill>
                <patternFill>
                  <bgColor rgb="FFFFC7CE"/>
                </patternFill>
              </fill>
            </x14:dxf>
          </x14:cfRule>
          <x14:cfRule type="expression" priority="7" id="{F277E7F1-11CD-4F4E-8F04-78F0C80C9812}">
            <xm:f>'Tabel 2 en PCCR set AenB'!$B$28='Tabel 2 en PCCR set AenB'!$C$28</xm:f>
            <x14:dxf>
              <font>
                <color rgb="FF006100"/>
              </font>
              <fill>
                <patternFill>
                  <bgColor rgb="FFC6EFCE"/>
                </patternFill>
              </fill>
            </x14:dxf>
          </x14:cfRule>
          <x14:cfRule type="expression" priority="9" id="{08AF0F81-D0DE-4AEB-A125-6F1593540EF1}">
            <xm:f>'Tabel 2 en PCCR set AenB'!$B$28&lt;'Tabel 2 en PCCR set AenB'!$C$28</xm:f>
            <x14:dxf>
              <font>
                <color rgb="FF9C5700"/>
              </font>
              <fill>
                <patternFill>
                  <bgColor rgb="FFFFEB9C"/>
                </patternFill>
              </fill>
            </x14:dxf>
          </x14:cfRule>
          <x14:cfRule type="expression" priority="5" id="{00000000-000E-0000-0300-000005000000}">
            <xm:f>AND(Scoreformulier!$I$28="",Scoreformulier!$I$37="",Scoreformulier!$I$58="",Scoreformulier!$I$77="",Scoreformulier!$I$84="")</xm:f>
            <x14:dxf>
              <fill>
                <patternFill patternType="solid">
                  <bgColor rgb="FFE4DCEB"/>
                </patternFill>
              </fill>
            </x14:dxf>
          </x14:cfRule>
          <xm:sqref>F20</xm:sqref>
        </x14:conditionalFormatting>
        <x14:conditionalFormatting xmlns:xm="http://schemas.microsoft.com/office/excel/2006/main">
          <x14:cfRule type="expression" priority="3" id="{2905078A-6FF3-4407-AB13-ABF9609329DB}">
            <xm:f>'Tabel 2 en PCCR set AenB'!$B$29&lt;'Tabel 2 en PCCR set AenB'!$C$29</xm:f>
            <x14:dxf>
              <font>
                <color auto="1"/>
              </font>
              <fill>
                <patternFill>
                  <bgColor rgb="FFFFEB9C"/>
                </patternFill>
              </fill>
            </x14:dxf>
          </x14:cfRule>
          <x14:cfRule type="expression" priority="2" id="{5A5BBA1F-B92D-46C6-8759-E363AA7A9C82}">
            <xm:f>'Tabel 2 en PCCR set AenB'!$B$29=0</xm:f>
            <x14:dxf>
              <font>
                <color auto="1"/>
              </font>
              <fill>
                <patternFill>
                  <bgColor rgb="FFFFC7CE"/>
                </patternFill>
              </fill>
            </x14:dxf>
          </x14:cfRule>
          <x14:cfRule type="expression" priority="4" id="{D90C3A82-1B34-4A60-8D75-D21287E3CA07}">
            <xm:f>'Tabel 2 en PCCR set AenB'!$B$29='Tabel 2 en PCCR set AenB'!$C$29</xm:f>
            <x14:dxf>
              <font>
                <color auto="1"/>
              </font>
              <fill>
                <patternFill>
                  <bgColor rgb="FFC6EFCE"/>
                </patternFill>
              </fill>
            </x14:dxf>
          </x14:cfRule>
          <x14:cfRule type="expression" priority="1" id="{00000000-000E-0000-0300-000001000000}">
            <xm:f>AND(Scoreformulier!$I$38="",Scoreformulier!$I$74="",Scoreformulier!$I$33="")</xm:f>
            <x14:dxf>
              <fill>
                <patternFill patternType="solid">
                  <bgColor rgb="FFE4DCEB"/>
                </patternFill>
              </fill>
            </x14:dxf>
          </x14:cfRule>
          <xm:sqref>F22</xm:sqref>
        </x14:conditionalFormatting>
        <x14:conditionalFormatting xmlns:xm="http://schemas.microsoft.com/office/excel/2006/main">
          <x14:cfRule type="expression" priority="61" id="{B6BD8A42-5089-4379-9491-D1A4085509C7}">
            <xm:f>'Tabel 2 en PCCR set AenB'!$B$14='Tabel 2 en PCCR set AenB'!$C$14</xm:f>
            <x14:dxf>
              <fill>
                <patternFill patternType="solid">
                  <bgColor rgb="FFC6EFCE"/>
                </patternFill>
              </fill>
            </x14:dxf>
          </x14:cfRule>
          <x14:cfRule type="expression" priority="63" id="{F84E43DB-4034-4F12-979A-769CF68056DD}">
            <xm:f>'Tabel 2 en PCCR set AenB'!$B$14&lt;'Tabel 2 en PCCR set AenB'!$C$14</xm:f>
            <x14:dxf>
              <fill>
                <patternFill patternType="solid">
                  <bgColor rgb="FFFFE699"/>
                </patternFill>
              </fill>
            </x14:dxf>
          </x14:cfRule>
          <x14:cfRule type="expression" priority="51" id="{00000000-000E-0000-0300-000033000000}">
            <xm:f>AND(Scoreformulier!$G$42="",Scoreformulier!$G$43="",Scoreformulier!$G$44="")</xm:f>
            <x14:dxf>
              <fill>
                <patternFill patternType="solid">
                  <bgColor rgb="FFE4DCEB"/>
                </patternFill>
              </fill>
            </x14:dxf>
          </x14:cfRule>
          <x14:cfRule type="expression" priority="62" id="{0A2188CD-1504-4382-9E10-116A677B7D46}">
            <xm:f>'Tabel 2 en PCCR set AenB'!$B$14=0</xm:f>
            <x14:dxf>
              <fill>
                <patternFill patternType="solid">
                  <bgColor rgb="FFFFC7CE"/>
                </patternFill>
              </fill>
            </x14:dxf>
          </x14:cfRule>
          <xm:sqref>G13</xm:sqref>
        </x14:conditionalFormatting>
        <x14:conditionalFormatting xmlns:xm="http://schemas.microsoft.com/office/excel/2006/main">
          <x14:cfRule type="expression" priority="90" id="{E31BB20F-52D3-4446-9E19-124062E1E389}">
            <xm:f>'Tabel 2 en PCCR set AenB'!$B$6='Tabel 2 en PCCR set AenB'!$C$6</xm:f>
            <x14:dxf>
              <fill>
                <patternFill patternType="solid">
                  <bgColor rgb="FFC6EFCE"/>
                </patternFill>
              </fill>
            </x14:dxf>
          </x14:cfRule>
          <x14:cfRule type="expression" priority="91" id="{D028A5DF-21CE-42DF-84A3-CA3787211678}">
            <xm:f>'Tabel 2 en PCCR set AenB'!$B$6=0</xm:f>
            <x14:dxf>
              <fill>
                <patternFill patternType="solid">
                  <bgColor rgb="FFFFC7CE"/>
                </patternFill>
              </fill>
            </x14:dxf>
          </x14:cfRule>
          <x14:cfRule type="expression" priority="92" id="{48CDCBFB-BE27-443D-A3B8-7BB77446DD9D}">
            <xm:f>'Tabel 2 en PCCR set AenB'!$B$6&lt;'Tabel 2 en PCCR set AenB'!$C$6</xm:f>
            <x14:dxf>
              <fill>
                <patternFill patternType="solid">
                  <bgColor rgb="FFFFE699"/>
                </patternFill>
              </fill>
            </x14:dxf>
          </x14:cfRule>
          <x14:cfRule type="expression" priority="73" id="{00000000-000E-0000-0300-000049000000}">
            <xm:f>AND(Scoreformulier!$G$23="",Scoreformulier!$G$24="")</xm:f>
            <x14:dxf>
              <fill>
                <patternFill patternType="solid">
                  <bgColor rgb="FFE4DCEB"/>
                </patternFill>
              </fill>
            </x14:dxf>
          </x14:cfRule>
          <xm:sqref>G15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C5C7C-84F3-4D08-A325-EFD7A62FA056}">
  <dimension ref="A1:O41"/>
  <sheetViews>
    <sheetView workbookViewId="0">
      <selection activeCell="J13" sqref="J13"/>
    </sheetView>
  </sheetViews>
  <sheetFormatPr defaultColWidth="8.54296875" defaultRowHeight="14.5" x14ac:dyDescent="0.35"/>
  <cols>
    <col min="1" max="16384" width="8.54296875" style="206"/>
  </cols>
  <sheetData>
    <row r="1" spans="1:15" x14ac:dyDescent="0.35">
      <c r="A1" s="206" t="s">
        <v>12</v>
      </c>
      <c r="B1" s="206" t="s">
        <v>321</v>
      </c>
      <c r="C1" s="206" t="s">
        <v>322</v>
      </c>
      <c r="F1" s="206" t="s">
        <v>323</v>
      </c>
      <c r="G1" s="206" t="s">
        <v>321</v>
      </c>
      <c r="H1" s="206" t="s">
        <v>322</v>
      </c>
      <c r="K1" s="206" t="s">
        <v>324</v>
      </c>
      <c r="O1" s="206" t="s">
        <v>325</v>
      </c>
    </row>
    <row r="2" spans="1:15" x14ac:dyDescent="0.35">
      <c r="A2" s="206" t="s">
        <v>19</v>
      </c>
      <c r="B2" s="206">
        <f>SUM(Scoreformulier!G15:G16)</f>
        <v>0</v>
      </c>
      <c r="C2" s="206">
        <f>COUNTA(Scoreformulier!G15,Scoreformulier!G16)</f>
        <v>0</v>
      </c>
      <c r="F2" s="206" t="s">
        <v>126</v>
      </c>
      <c r="G2" s="206">
        <f>SUM(Scoreformulier!G52,Scoreformulier!G67)</f>
        <v>0</v>
      </c>
      <c r="H2" s="206">
        <f>COUNTA(Scoreformulier!G52,Scoreformulier!G67)*2</f>
        <v>0</v>
      </c>
      <c r="K2" s="206" t="s">
        <v>326</v>
      </c>
      <c r="L2" s="206">
        <f>SUM(B2:B17,B21:B31,G2:G10,G12:G23,G27:G32)</f>
        <v>0</v>
      </c>
      <c r="O2" s="206" t="s">
        <v>327</v>
      </c>
    </row>
    <row r="3" spans="1:15" x14ac:dyDescent="0.35">
      <c r="A3" s="206" t="s">
        <v>25</v>
      </c>
      <c r="B3" s="206">
        <f>SUM(Scoreformulier!G17:G18)</f>
        <v>0</v>
      </c>
      <c r="C3" s="206">
        <f>COUNTA(Scoreformulier!G17,Scoreformulier!G18)</f>
        <v>0</v>
      </c>
      <c r="F3" s="206" t="s">
        <v>129</v>
      </c>
      <c r="G3" s="206">
        <f>SUM(Scoreformulier!G53,Scoreformulier!G68,Scoreformulier!G69)</f>
        <v>0</v>
      </c>
      <c r="H3" s="206">
        <f>COUNTA(Scoreformulier!G53,Scoreformulier!G68,Scoreformulier!G69)*2</f>
        <v>0</v>
      </c>
      <c r="K3" s="206" t="s">
        <v>328</v>
      </c>
      <c r="L3" s="206">
        <f>SUM(C2:C17,C21:C31,H2:H10,H12:H23,H27:H32)</f>
        <v>0</v>
      </c>
    </row>
    <row r="4" spans="1:15" x14ac:dyDescent="0.35">
      <c r="A4" s="206" t="s">
        <v>31</v>
      </c>
      <c r="B4" s="206">
        <f>SUM(Scoreformulier!G19,Scoreformulier!G20,Scoreformulier!G61,Scoreformulier!G91,Scoreformulier!G92)</f>
        <v>0</v>
      </c>
      <c r="C4" s="206">
        <f>COUNTA(Scoreformulier!G19,Scoreformulier!G20,Scoreformulier!G61,Scoreformulier!G91,Scoreformulier!G92)</f>
        <v>0</v>
      </c>
      <c r="F4" s="206" t="s">
        <v>131</v>
      </c>
      <c r="G4" s="206">
        <f>SUM(Scoreformulier!G54,Scoreformulier!G73,Scoreformulier!G74)</f>
        <v>0</v>
      </c>
      <c r="H4" s="206">
        <f>COUNTA(Scoreformulier!G54,Scoreformulier!G73,Scoreformulier!G74)*2</f>
        <v>0</v>
      </c>
    </row>
    <row r="5" spans="1:15" x14ac:dyDescent="0.35">
      <c r="A5" s="206" t="s">
        <v>22</v>
      </c>
      <c r="B5" s="206">
        <f>SUM(Scoreformulier!G93,Scoreformulier!G62,Scoreformulier!G21,Scoreformulier!G22)</f>
        <v>0</v>
      </c>
      <c r="C5" s="206">
        <f>COUNTA(Scoreformulier!G21,Scoreformulier!G22,Scoreformulier!G62,Scoreformulier!G93)</f>
        <v>0</v>
      </c>
      <c r="F5" s="206" t="s">
        <v>133</v>
      </c>
      <c r="G5" s="206">
        <f>SUM(Scoreformulier!G55,Scoreformulier!G75,Scoreformulier!G76)</f>
        <v>0</v>
      </c>
      <c r="H5" s="206">
        <f>COUNTA(Scoreformulier!G55,Scoreformulier!G75,Scoreformulier!G76)*2</f>
        <v>0</v>
      </c>
    </row>
    <row r="6" spans="1:15" x14ac:dyDescent="0.35">
      <c r="A6" s="206" t="s">
        <v>41</v>
      </c>
      <c r="B6" s="206">
        <f>SUM(Scoreformulier!G23:G24)</f>
        <v>0</v>
      </c>
      <c r="C6" s="206">
        <f>COUNTA(Scoreformulier!G23,Scoreformulier!G24)</f>
        <v>0</v>
      </c>
      <c r="F6" s="206" t="s">
        <v>135</v>
      </c>
      <c r="G6" s="206">
        <f>SUM(Scoreformulier!G56,Scoreformulier!G82)</f>
        <v>0</v>
      </c>
      <c r="H6" s="206">
        <f>COUNTA(Scoreformulier!G56,Scoreformulier!G82)*2</f>
        <v>0</v>
      </c>
    </row>
    <row r="7" spans="1:15" x14ac:dyDescent="0.35">
      <c r="A7" s="206" t="s">
        <v>38</v>
      </c>
      <c r="B7" s="206">
        <f>SUM(Scoreformulier!G25:G26)</f>
        <v>0</v>
      </c>
      <c r="C7" s="206">
        <f>COUNTA(Scoreformulier!G25,Scoreformulier!G26)</f>
        <v>0</v>
      </c>
      <c r="F7" s="206" t="s">
        <v>137</v>
      </c>
      <c r="G7" s="206">
        <f>SUM(Scoreformulier!G57,Scoreformulier!G58,Scoreformulier!G83,Scoreformulier!G84)</f>
        <v>0</v>
      </c>
      <c r="H7" s="206">
        <f>COUNTA(Scoreformulier!G57,Scoreformulier!G58,Scoreformulier!G83,Scoreformulier!G84)*2</f>
        <v>0</v>
      </c>
    </row>
    <row r="8" spans="1:15" x14ac:dyDescent="0.35">
      <c r="A8" s="206" t="s">
        <v>329</v>
      </c>
      <c r="B8" s="206">
        <f>SUM(Scoreformulier!G27,Scoreformulier!G29,Scoreformulier!G30)</f>
        <v>0</v>
      </c>
      <c r="C8" s="206">
        <f>COUNTA(Scoreformulier!G27,Scoreformulier!G29,Scoreformulier!G30)</f>
        <v>0</v>
      </c>
      <c r="F8" s="206" t="s">
        <v>141</v>
      </c>
      <c r="G8" s="206">
        <f>SUM(Scoreformulier!G59,Scoreformulier!G86)</f>
        <v>0</v>
      </c>
      <c r="H8" s="206">
        <f>COUNTA(Scoreformulier!G59,Scoreformulier!G86)*2</f>
        <v>0</v>
      </c>
      <c r="K8" s="206" t="s">
        <v>330</v>
      </c>
    </row>
    <row r="9" spans="1:15" x14ac:dyDescent="0.35">
      <c r="A9" s="206" t="s">
        <v>52</v>
      </c>
      <c r="B9" s="206">
        <f>SUM(Scoreformulier!G28)</f>
        <v>0</v>
      </c>
      <c r="C9" s="206">
        <f>COUNTA(Scoreformulier!G28)</f>
        <v>0</v>
      </c>
      <c r="F9" s="206" t="s">
        <v>143</v>
      </c>
      <c r="G9" s="206">
        <f>SUM(Scoreformulier!G60,Scoreformulier!G87)</f>
        <v>0</v>
      </c>
      <c r="H9" s="206">
        <f>COUNTA(Scoreformulier!G60,Scoreformulier!G87)*2</f>
        <v>0</v>
      </c>
      <c r="K9" s="206" t="s">
        <v>331</v>
      </c>
    </row>
    <row r="10" spans="1:15" x14ac:dyDescent="0.35">
      <c r="A10" s="206" t="s">
        <v>69</v>
      </c>
      <c r="B10" s="206">
        <f>SUM(Scoreformulier!G31:G32)</f>
        <v>0</v>
      </c>
      <c r="C10" s="206">
        <f>COUNTA(Scoreformulier!G31,Scoreformulier!G32)</f>
        <v>0</v>
      </c>
      <c r="F10" s="206" t="s">
        <v>152</v>
      </c>
      <c r="G10" s="206">
        <f>SUM(Scoreformulier!G66)</f>
        <v>0</v>
      </c>
      <c r="H10" s="206">
        <f>COUNTA(Scoreformulier!G66)*2</f>
        <v>0</v>
      </c>
      <c r="K10" s="206" t="s">
        <v>332</v>
      </c>
      <c r="L10" s="206" t="s">
        <v>333</v>
      </c>
    </row>
    <row r="11" spans="1:15" x14ac:dyDescent="0.35">
      <c r="A11" s="206" t="s">
        <v>78</v>
      </c>
      <c r="B11" s="206">
        <f>SUM(Scoreformulier!G33:G34)</f>
        <v>0</v>
      </c>
      <c r="C11" s="206">
        <f>COUNTA(Scoreformulier!G33:G34)</f>
        <v>0</v>
      </c>
      <c r="K11" s="206" t="s">
        <v>334</v>
      </c>
      <c r="L11" s="206" t="s">
        <v>335</v>
      </c>
    </row>
    <row r="12" spans="1:15" x14ac:dyDescent="0.35">
      <c r="A12" s="206" t="s">
        <v>64</v>
      </c>
      <c r="B12" s="206">
        <f>SUM(Scoreformulier!G35:G37,Scoreformulier!G94)</f>
        <v>0</v>
      </c>
      <c r="C12" s="206">
        <f>COUNTA(Scoreformulier!G35,Scoreformulier!G36,Scoreformulier!G37,Scoreformulier!G94)</f>
        <v>0</v>
      </c>
      <c r="F12" s="206" t="s">
        <v>158</v>
      </c>
      <c r="G12" s="206">
        <f>SUM(Scoreformulier!G70)</f>
        <v>0</v>
      </c>
      <c r="H12" s="206">
        <f>COUNTA(Scoreformulier!G70)*2</f>
        <v>0</v>
      </c>
      <c r="K12" s="206" t="s">
        <v>336</v>
      </c>
      <c r="L12" s="206" t="s">
        <v>337</v>
      </c>
    </row>
    <row r="13" spans="1:15" x14ac:dyDescent="0.35">
      <c r="A13" s="206" t="s">
        <v>338</v>
      </c>
      <c r="B13" s="206">
        <f>SUM(Scoreformulier!G38:G41)</f>
        <v>0</v>
      </c>
      <c r="C13" s="206">
        <f>COUNTA(Scoreformulier!G38:G41)</f>
        <v>0</v>
      </c>
      <c r="F13" s="206" t="s">
        <v>160</v>
      </c>
      <c r="G13" s="206">
        <f>SUM(Scoreformulier!G71)</f>
        <v>0</v>
      </c>
      <c r="H13" s="206">
        <f>COUNTA(Scoreformulier!G71)*2</f>
        <v>0</v>
      </c>
      <c r="K13" s="206" t="s">
        <v>339</v>
      </c>
      <c r="L13" s="206" t="s">
        <v>340</v>
      </c>
    </row>
    <row r="14" spans="1:15" x14ac:dyDescent="0.35">
      <c r="A14" s="206" t="s">
        <v>66</v>
      </c>
      <c r="B14" s="206">
        <f>SUM(Scoreformulier!G42:G44)</f>
        <v>0</v>
      </c>
      <c r="C14" s="206">
        <f>COUNTA(Scoreformulier!G42:G44)</f>
        <v>0</v>
      </c>
      <c r="F14" s="206" t="s">
        <v>163</v>
      </c>
      <c r="G14" s="206">
        <f>SUM(Scoreformulier!G72)</f>
        <v>0</v>
      </c>
      <c r="H14" s="206">
        <f>COUNTA(Scoreformulier!G72)*2</f>
        <v>0</v>
      </c>
    </row>
    <row r="15" spans="1:15" x14ac:dyDescent="0.35">
      <c r="A15" s="206" t="s">
        <v>53</v>
      </c>
      <c r="B15" s="206">
        <f>SUM(Scoreformulier!G45:G46)</f>
        <v>0</v>
      </c>
      <c r="C15" s="206">
        <f>COUNTA(Scoreformulier!G45:G46)</f>
        <v>0</v>
      </c>
      <c r="F15" s="206" t="s">
        <v>170</v>
      </c>
      <c r="G15" s="206">
        <f>SUM(Scoreformulier!G77)</f>
        <v>0</v>
      </c>
      <c r="H15" s="206">
        <f>COUNTA(Scoreformulier!G77)*2</f>
        <v>0</v>
      </c>
    </row>
    <row r="16" spans="1:15" x14ac:dyDescent="0.35">
      <c r="A16" s="206" t="s">
        <v>79</v>
      </c>
      <c r="B16" s="206">
        <f>SUM(Scoreformulier!G47:G48)</f>
        <v>0</v>
      </c>
      <c r="C16" s="206">
        <f>COUNTA(Scoreformulier!G47:G48)</f>
        <v>0</v>
      </c>
      <c r="F16" s="206" t="s">
        <v>172</v>
      </c>
      <c r="G16" s="206">
        <f>SUM(Scoreformulier!G78)</f>
        <v>0</v>
      </c>
      <c r="H16" s="206">
        <f>COUNTA(Scoreformulier!G78)*2</f>
        <v>0</v>
      </c>
    </row>
    <row r="17" spans="1:8" x14ac:dyDescent="0.35">
      <c r="A17" s="206" t="s">
        <v>71</v>
      </c>
      <c r="B17" s="206">
        <f>SUM(Scoreformulier!G49:G50)</f>
        <v>0</v>
      </c>
      <c r="C17" s="206">
        <f>COUNTA(Scoreformulier!G49:G50)</f>
        <v>0</v>
      </c>
      <c r="F17" s="206" t="s">
        <v>174</v>
      </c>
      <c r="G17" s="206">
        <f>SUM(Scoreformulier!G79)</f>
        <v>0</v>
      </c>
      <c r="H17" s="206">
        <f>COUNTA(Scoreformulier!G79)*2</f>
        <v>0</v>
      </c>
    </row>
    <row r="18" spans="1:8" x14ac:dyDescent="0.35">
      <c r="F18" s="206" t="s">
        <v>176</v>
      </c>
      <c r="G18" s="206">
        <f>SUM(Scoreformulier!G80)</f>
        <v>0</v>
      </c>
      <c r="H18" s="206">
        <f>COUNTA(Scoreformulier!G80)*2</f>
        <v>0</v>
      </c>
    </row>
    <row r="19" spans="1:8" x14ac:dyDescent="0.35">
      <c r="F19" s="206" t="s">
        <v>179</v>
      </c>
      <c r="G19" s="206">
        <f>SUM(Scoreformulier!G81)</f>
        <v>0</v>
      </c>
      <c r="H19" s="206">
        <f>COUNTA(Scoreformulier!G81)*3</f>
        <v>0</v>
      </c>
    </row>
    <row r="20" spans="1:8" x14ac:dyDescent="0.35">
      <c r="A20" s="206" t="s">
        <v>14</v>
      </c>
      <c r="F20" s="206" t="s">
        <v>183</v>
      </c>
      <c r="G20" s="206">
        <f>SUM(Scoreformulier!G85)</f>
        <v>0</v>
      </c>
      <c r="H20" s="206">
        <f>COUNTA(Scoreformulier!G85)*2</f>
        <v>0</v>
      </c>
    </row>
    <row r="21" spans="1:8" x14ac:dyDescent="0.35">
      <c r="A21" s="206" t="s">
        <v>19</v>
      </c>
      <c r="B21" s="206">
        <f>SUM(Scoreformulier!I15,Scoreformulier!I26,Scoreformulier!I30,Scoreformulier!I42,Scoreformulier!I59,Scoreformulier!I66,Scoreformulier!I86)</f>
        <v>0</v>
      </c>
      <c r="C21" s="206">
        <f>COUNTA(Scoreformulier!I15,Scoreformulier!I26,Scoreformulier!I30,Scoreformulier!I42,Scoreformulier!I59,Scoreformulier!I66,Scoreformulier!I86)</f>
        <v>0</v>
      </c>
      <c r="F21" s="206" t="s">
        <v>185</v>
      </c>
      <c r="G21" s="206">
        <f>SUM(Scoreformulier!G88)</f>
        <v>0</v>
      </c>
      <c r="H21" s="206">
        <f>COUNTA(Scoreformulier!G88)*2</f>
        <v>0</v>
      </c>
    </row>
    <row r="22" spans="1:8" x14ac:dyDescent="0.35">
      <c r="A22" s="206" t="s">
        <v>22</v>
      </c>
      <c r="B22" s="206">
        <f>SUM(Scoreformulier!I16:I17,Scoreformulier!I29,Scoreformulier!I54,Scoreformulier!I55,Scoreformulier!I56,Scoreformulier!I57,Scoreformulier!I70,Scoreformulier!I73,Scoreformulier!I75,Scoreformulier!I76,Scoreformulier!I79,Scoreformulier!I82,Scoreformulier!I83)</f>
        <v>0</v>
      </c>
      <c r="C22" s="206">
        <f>COUNTA(Scoreformulier!I16:I17,Scoreformulier!I29,Scoreformulier!I54,Scoreformulier!I55,Scoreformulier!I56,Scoreformulier!I57,Scoreformulier!I70,Scoreformulier!I73,Scoreformulier!I75,Scoreformulier!I76,Scoreformulier!I79,Scoreformulier!I82,Scoreformulier!I83)</f>
        <v>0</v>
      </c>
      <c r="F22" s="206" t="s">
        <v>187</v>
      </c>
      <c r="G22" s="206">
        <f>SUM(Scoreformulier!G89)</f>
        <v>0</v>
      </c>
      <c r="H22" s="206">
        <f>COUNTA(Scoreformulier!G89)*2</f>
        <v>0</v>
      </c>
    </row>
    <row r="23" spans="1:8" x14ac:dyDescent="0.35">
      <c r="A23" s="206" t="s">
        <v>28</v>
      </c>
      <c r="B23" s="206">
        <f>SUM(Scoreformulier!I18,Scoreformulier!I44,Scoreformulier!I60,Scoreformulier!I87)</f>
        <v>0</v>
      </c>
      <c r="C23" s="206">
        <f>COUNTA(Scoreformulier!I18,Scoreformulier!I44,Scoreformulier!I60,Scoreformulier!I87)</f>
        <v>0</v>
      </c>
      <c r="F23" s="206" t="s">
        <v>190</v>
      </c>
      <c r="G23" s="206">
        <f>SUM(Scoreformulier!G90)</f>
        <v>0</v>
      </c>
      <c r="H23" s="206">
        <f>COUNTA(Scoreformulier!G90)*2</f>
        <v>0</v>
      </c>
    </row>
    <row r="24" spans="1:8" x14ac:dyDescent="0.35">
      <c r="A24" s="206" t="s">
        <v>33</v>
      </c>
      <c r="B24" s="206">
        <f>SUM(Scoreformulier!I20,Scoreformulier!I23,Scoreformulier!I40,Scoreformulier!I48,Scoreformulier!I49,Scoreformulier!I72)</f>
        <v>0</v>
      </c>
      <c r="C24" s="206">
        <f>COUNTA(Scoreformulier!I20,Scoreformulier!I23,Scoreformulier!I40,Scoreformulier!I48,Scoreformulier!I49,Scoreformulier!I72)</f>
        <v>0</v>
      </c>
    </row>
    <row r="25" spans="1:8" x14ac:dyDescent="0.35">
      <c r="A25" s="206" t="s">
        <v>25</v>
      </c>
      <c r="B25" s="206">
        <f>SUM(Scoreformulier!I21,Scoreformulier!I32,Scoreformulier!I80,Scoreformulier!I85,Scoreformulier!I89)</f>
        <v>0</v>
      </c>
      <c r="C25" s="206">
        <f>COUNTA(Scoreformulier!I21,Scoreformulier!I32,Scoreformulier!I80,Scoreformulier!I85,Scoreformulier!I89)</f>
        <v>0</v>
      </c>
    </row>
    <row r="26" spans="1:8" x14ac:dyDescent="0.35">
      <c r="A26" s="206" t="s">
        <v>38</v>
      </c>
      <c r="B26" s="206">
        <f>SUM(Scoreformulier!I22,Scoreformulier!I27,Scoreformulier!I34,Scoreformulier!I36,Scoreformulier!I50,Scoreformulier!I52,Scoreformulier!I67,Scoreformulier!I78)</f>
        <v>0</v>
      </c>
      <c r="C26" s="206">
        <f>COUNTA(Scoreformulier!I22,Scoreformulier!I27,Scoreformulier!I34,Scoreformulier!I36,Scoreformulier!I50,Scoreformulier!I52,Scoreformulier!I67,Scoreformulier!I78)</f>
        <v>0</v>
      </c>
      <c r="F26" s="206" t="s">
        <v>341</v>
      </c>
      <c r="G26" s="206" t="s">
        <v>321</v>
      </c>
      <c r="H26" s="206" t="s">
        <v>322</v>
      </c>
    </row>
    <row r="27" spans="1:8" x14ac:dyDescent="0.35">
      <c r="A27" s="206" t="s">
        <v>44</v>
      </c>
      <c r="B27" s="206">
        <f>SUM(Scoreformulier!I24,Scoreformulier!I41)</f>
        <v>0</v>
      </c>
      <c r="C27" s="206">
        <f>COUNTA(Scoreformulier!I24,Scoreformulier!I41)</f>
        <v>0</v>
      </c>
      <c r="F27" s="206" t="s">
        <v>146</v>
      </c>
      <c r="G27" s="206">
        <f>SUM(Scoreformulier!I92,Scoreformulier!I61,Scoreformulier!I81)</f>
        <v>0</v>
      </c>
      <c r="H27" s="206">
        <f>COUNTA(Scoreformulier!I92,Scoreformulier!I61,Scoreformulier!I81)*2</f>
        <v>0</v>
      </c>
    </row>
    <row r="28" spans="1:8" x14ac:dyDescent="0.35">
      <c r="A28" s="206" t="s">
        <v>53</v>
      </c>
      <c r="B28" s="206">
        <f>SUM(Scoreformulier!I28,Scoreformulier!I37,Scoreformulier!I77,Scoreformulier!I84,Scoreformulier!I58)</f>
        <v>0</v>
      </c>
      <c r="C28" s="206">
        <f>COUNTA(Scoreformulier!I28,Scoreformulier!I37,Scoreformulier!I58,Scoreformulier!I77,Scoreformulier!I84)</f>
        <v>0</v>
      </c>
      <c r="F28" s="206" t="s">
        <v>137</v>
      </c>
      <c r="G28" s="206">
        <f>SUM(Scoreformulier!I93,Scoreformulier!I62)</f>
        <v>0</v>
      </c>
      <c r="H28" s="206">
        <f>COUNTA(Scoreformulier!I62,Scoreformulier!I93)*2</f>
        <v>0</v>
      </c>
    </row>
    <row r="29" spans="1:8" x14ac:dyDescent="0.35">
      <c r="A29" s="206" t="s">
        <v>79</v>
      </c>
      <c r="B29" s="206">
        <f>SUM(Scoreformulier!I33,Scoreformulier!I38,Scoreformulier!I74)</f>
        <v>0</v>
      </c>
      <c r="C29" s="206">
        <f>COUNTA(Scoreformulier!I33,Scoreformulier!I38,Scoreformulier!I74)</f>
        <v>0</v>
      </c>
      <c r="F29" s="206" t="s">
        <v>191</v>
      </c>
      <c r="G29" s="206">
        <f>SUM(Scoreformulier!I90)</f>
        <v>0</v>
      </c>
      <c r="H29" s="206">
        <f>COUNTA(Scoreformulier!I90)*2</f>
        <v>0</v>
      </c>
    </row>
    <row r="30" spans="1:8" x14ac:dyDescent="0.35">
      <c r="A30" s="206" t="s">
        <v>31</v>
      </c>
      <c r="B30" s="206">
        <f>SUM(Scoreformulier!I35,Scoreformulier!I47,Scoreformulier!I53,Scoreformulier!I69)</f>
        <v>0</v>
      </c>
      <c r="C30" s="206">
        <f>COUNTA(Scoreformulier!I35,Scoreformulier!I47,Scoreformulier!I53,Scoreformulier!I69)</f>
        <v>0</v>
      </c>
      <c r="F30" s="206" t="s">
        <v>193</v>
      </c>
      <c r="G30" s="206">
        <f>SUM(Scoreformulier!I91)</f>
        <v>0</v>
      </c>
      <c r="H30" s="206">
        <f>COUNTA(Scoreformulier!I91)*2</f>
        <v>0</v>
      </c>
    </row>
    <row r="31" spans="1:8" x14ac:dyDescent="0.35">
      <c r="A31" s="206" t="s">
        <v>69</v>
      </c>
      <c r="B31" s="206">
        <f>SUM(Scoreformulier!I51,Scoreformulier!I43,Scoreformulier!I71)</f>
        <v>0</v>
      </c>
      <c r="C31" s="206">
        <f>COUNTA(Scoreformulier!I43,Scoreformulier!I51,Scoreformulier!I71)</f>
        <v>0</v>
      </c>
      <c r="F31" s="206" t="s">
        <v>196</v>
      </c>
      <c r="G31" s="206">
        <f>SUM(Scoreformulier!I94)</f>
        <v>0</v>
      </c>
      <c r="H31" s="206">
        <f>COUNTA(Scoreformulier!I94)*2</f>
        <v>0</v>
      </c>
    </row>
    <row r="32" spans="1:8" x14ac:dyDescent="0.35">
      <c r="F32" s="206" t="s">
        <v>108</v>
      </c>
      <c r="G32" s="206">
        <f>SUM(Scoreformulier!I46)</f>
        <v>0</v>
      </c>
      <c r="H32" s="206">
        <f>COUNTA(Scoreformulier!I46)*2</f>
        <v>0</v>
      </c>
    </row>
    <row r="33" spans="1:3" x14ac:dyDescent="0.35">
      <c r="A33" s="206" t="s">
        <v>227</v>
      </c>
    </row>
    <row r="34" spans="1:3" x14ac:dyDescent="0.35">
      <c r="A34" s="206" t="s">
        <v>106</v>
      </c>
      <c r="B34" s="206">
        <f>SUM(Scoreformulier!G98:G100)</f>
        <v>0</v>
      </c>
      <c r="C34" s="206">
        <f>COUNTA(Scoreformulier!G98:G100)</f>
        <v>0</v>
      </c>
    </row>
    <row r="35" spans="1:3" x14ac:dyDescent="0.35">
      <c r="A35" s="206" t="s">
        <v>110</v>
      </c>
      <c r="B35" s="206">
        <f>SUM(Scoreformulier!G101:G103)</f>
        <v>0</v>
      </c>
      <c r="C35" s="206">
        <f>COUNTA(Scoreformulier!G101:G103)</f>
        <v>0</v>
      </c>
    </row>
    <row r="36" spans="1:3" x14ac:dyDescent="0.35">
      <c r="A36" s="206" t="s">
        <v>113</v>
      </c>
      <c r="B36" s="206">
        <f>SUM(Scoreformulier!G104:G106)</f>
        <v>0</v>
      </c>
      <c r="C36" s="206">
        <f>COUNTA(Scoreformulier!G104:G106)</f>
        <v>0</v>
      </c>
    </row>
    <row r="37" spans="1:3" x14ac:dyDescent="0.35">
      <c r="A37" s="206" t="s">
        <v>117</v>
      </c>
      <c r="B37" s="206">
        <f>SUM(Scoreformulier!G107:G109)</f>
        <v>0</v>
      </c>
      <c r="C37" s="206">
        <f>COUNTA(Scoreformulier!G107:G109)</f>
        <v>0</v>
      </c>
    </row>
    <row r="38" spans="1:3" x14ac:dyDescent="0.35">
      <c r="A38" s="206" t="s">
        <v>120</v>
      </c>
      <c r="B38" s="206">
        <f>SUM(Scoreformulier!G110:G112)</f>
        <v>0</v>
      </c>
      <c r="C38" s="206">
        <f>COUNTA(Scoreformulier!G110:G112)</f>
        <v>0</v>
      </c>
    </row>
    <row r="41" spans="1:3" x14ac:dyDescent="0.35">
      <c r="A41" s="207" t="s">
        <v>342</v>
      </c>
    </row>
  </sheetData>
  <sheetProtection algorithmName="SHA-512" hashValue="pFzAKAXCcRvsn/caLq0idQZvBPJOpHrJ8gVM8quLqkjrImfx96XiK3vDDiQ4TUnBBc46I/8p+WGf+/9l/Kq3Ew==" saltValue="bkF061aZgGHsAJelPwFEJg==" spinCount="100000" sheet="1" objects="1" scenarios="1"/>
  <protectedRanges>
    <protectedRange algorithmName="SHA-512" hashValue="svMWMbtrVHPSS5Sz1Wre0dqRtiCUTHK+MhroHvQG4Dl7mdmQHygES2+055/o73nT9pNKCJI0eqTc+j1hC8fKiw==" saltValue="9RjuX4wl/BILoh/D5qp1ag==" spinCount="100000" sqref="A1:C1048576" name="Formules"/>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98785-40A3-4F15-B4FC-10760564EAF8}">
  <dimension ref="A1:L31"/>
  <sheetViews>
    <sheetView workbookViewId="0">
      <selection activeCell="H17" sqref="H17"/>
    </sheetView>
  </sheetViews>
  <sheetFormatPr defaultRowHeight="14.5" x14ac:dyDescent="0.35"/>
  <cols>
    <col min="11" max="11" width="17.81640625" bestFit="1" customWidth="1"/>
  </cols>
  <sheetData>
    <row r="1" spans="1:12" x14ac:dyDescent="0.35">
      <c r="A1" t="s">
        <v>12</v>
      </c>
      <c r="B1" t="s">
        <v>321</v>
      </c>
      <c r="C1" t="s">
        <v>322</v>
      </c>
      <c r="F1" t="s">
        <v>323</v>
      </c>
      <c r="G1" t="s">
        <v>321</v>
      </c>
      <c r="H1" t="s">
        <v>322</v>
      </c>
      <c r="K1" t="s">
        <v>343</v>
      </c>
      <c r="L1">
        <f>SUM(B2:B17,B21:B31,G2:G9,G27:G29)</f>
        <v>0</v>
      </c>
    </row>
    <row r="2" spans="1:12" x14ac:dyDescent="0.35">
      <c r="A2" t="s">
        <v>19</v>
      </c>
      <c r="B2">
        <f>SUM(Scoreformulier!G15:G16)</f>
        <v>0</v>
      </c>
      <c r="C2">
        <f>COUNTA(Scoreformulier!G15,Scoreformulier!G16)</f>
        <v>0</v>
      </c>
      <c r="F2" t="s">
        <v>126</v>
      </c>
      <c r="G2" s="93">
        <f>SUM(Scoreformulier!G52)</f>
        <v>0</v>
      </c>
      <c r="H2" s="93">
        <f>COUNTA(Scoreformulier!G52)*2</f>
        <v>0</v>
      </c>
      <c r="K2" t="s">
        <v>344</v>
      </c>
      <c r="L2">
        <f>SUM(C2:C17,C21:C31,H2:H9,H27:H29)</f>
        <v>0</v>
      </c>
    </row>
    <row r="3" spans="1:12" x14ac:dyDescent="0.35">
      <c r="A3" t="s">
        <v>25</v>
      </c>
      <c r="B3">
        <f>SUM(Scoreformulier!G17:G18)</f>
        <v>0</v>
      </c>
      <c r="C3">
        <f>COUNTA(Scoreformulier!G17,Scoreformulier!G18)</f>
        <v>0</v>
      </c>
      <c r="F3" t="s">
        <v>129</v>
      </c>
      <c r="G3" s="93">
        <f>SUM(Scoreformulier!G53)</f>
        <v>0</v>
      </c>
      <c r="H3" s="93">
        <f>COUNTA(Scoreformulier!G53)*2</f>
        <v>0</v>
      </c>
    </row>
    <row r="4" spans="1:12" x14ac:dyDescent="0.35">
      <c r="A4" s="93" t="s">
        <v>31</v>
      </c>
      <c r="B4" s="93">
        <f>SUM(Scoreformulier!G19,Scoreformulier!G20,Scoreformulier!G61)</f>
        <v>0</v>
      </c>
      <c r="C4" s="93">
        <f>COUNTA(Scoreformulier!G19,Scoreformulier!G20,Scoreformulier!G61)</f>
        <v>0</v>
      </c>
      <c r="F4" t="s">
        <v>131</v>
      </c>
      <c r="G4" s="93">
        <f>SUM(Scoreformulier!G54)</f>
        <v>0</v>
      </c>
      <c r="H4" s="93">
        <f>COUNTA(Scoreformulier!G54)*2</f>
        <v>0</v>
      </c>
      <c r="K4" t="e">
        <f>(L1/L2)*100</f>
        <v>#DIV/0!</v>
      </c>
    </row>
    <row r="5" spans="1:12" x14ac:dyDescent="0.35">
      <c r="A5" s="93" t="s">
        <v>22</v>
      </c>
      <c r="B5" s="93">
        <f>SUM(Scoreformulier!G62,Scoreformulier!G21,Scoreformulier!G22)</f>
        <v>0</v>
      </c>
      <c r="C5" s="93">
        <f>COUNTA(Scoreformulier!G21,Scoreformulier!G22,Scoreformulier!G62)</f>
        <v>0</v>
      </c>
      <c r="F5" t="s">
        <v>133</v>
      </c>
      <c r="G5" s="93">
        <f>SUM(Scoreformulier!G55)</f>
        <v>0</v>
      </c>
      <c r="H5" s="93">
        <f>COUNTA(Scoreformulier!G55)*2</f>
        <v>0</v>
      </c>
    </row>
    <row r="6" spans="1:12" x14ac:dyDescent="0.35">
      <c r="A6" t="s">
        <v>41</v>
      </c>
      <c r="B6">
        <f>SUM(Scoreformulier!G23:G24)</f>
        <v>0</v>
      </c>
      <c r="C6">
        <f>COUNTA(Scoreformulier!G23,Scoreformulier!G24)</f>
        <v>0</v>
      </c>
      <c r="F6" t="s">
        <v>135</v>
      </c>
      <c r="G6" s="93">
        <f>SUM(Scoreformulier!G56)</f>
        <v>0</v>
      </c>
      <c r="H6" s="93">
        <f>COUNTA(Scoreformulier!G56)*2</f>
        <v>0</v>
      </c>
    </row>
    <row r="7" spans="1:12" x14ac:dyDescent="0.35">
      <c r="A7" t="s">
        <v>38</v>
      </c>
      <c r="B7">
        <f>SUM(Scoreformulier!G25:G26)</f>
        <v>0</v>
      </c>
      <c r="C7">
        <f>COUNTA(Scoreformulier!G25,Scoreformulier!G26)</f>
        <v>0</v>
      </c>
      <c r="F7" t="s">
        <v>137</v>
      </c>
      <c r="G7" s="93">
        <f>SUM(Scoreformulier!G57,Scoreformulier!G58)</f>
        <v>0</v>
      </c>
      <c r="H7" s="93">
        <f>COUNTA(Scoreformulier!G57,Scoreformulier!G58)*2</f>
        <v>0</v>
      </c>
    </row>
    <row r="8" spans="1:12" x14ac:dyDescent="0.35">
      <c r="A8" t="s">
        <v>329</v>
      </c>
      <c r="B8">
        <f>SUM(Scoreformulier!G27,Scoreformulier!G29,Scoreformulier!G30)</f>
        <v>0</v>
      </c>
      <c r="C8">
        <f>COUNTA(Scoreformulier!G27,Scoreformulier!G29,Scoreformulier!G30)</f>
        <v>0</v>
      </c>
      <c r="F8" t="s">
        <v>141</v>
      </c>
      <c r="G8" s="93">
        <f>SUM(Scoreformulier!G59)</f>
        <v>0</v>
      </c>
      <c r="H8" s="93">
        <f>COUNTA(Scoreformulier!G59)*2</f>
        <v>0</v>
      </c>
    </row>
    <row r="9" spans="1:12" x14ac:dyDescent="0.35">
      <c r="A9" t="s">
        <v>52</v>
      </c>
      <c r="B9">
        <f>SUM(Scoreformulier!G28)</f>
        <v>0</v>
      </c>
      <c r="C9">
        <f>COUNTA(Scoreformulier!G28)</f>
        <v>0</v>
      </c>
      <c r="F9" t="s">
        <v>143</v>
      </c>
      <c r="G9">
        <f>SUM(Scoreformulier!G60)</f>
        <v>0</v>
      </c>
      <c r="H9">
        <f>COUNTA(Scoreformulier!G60)*2</f>
        <v>0</v>
      </c>
    </row>
    <row r="10" spans="1:12" x14ac:dyDescent="0.35">
      <c r="A10" t="s">
        <v>69</v>
      </c>
      <c r="B10">
        <f>SUM(Scoreformulier!G31:G32)</f>
        <v>0</v>
      </c>
      <c r="C10">
        <f>COUNTA(Scoreformulier!G31,Scoreformulier!G32)</f>
        <v>0</v>
      </c>
    </row>
    <row r="11" spans="1:12" x14ac:dyDescent="0.35">
      <c r="A11" t="s">
        <v>78</v>
      </c>
      <c r="B11">
        <f>SUM(Scoreformulier!G33:G34)</f>
        <v>0</v>
      </c>
      <c r="C11">
        <f>COUNTA(Scoreformulier!G33:G34)</f>
        <v>0</v>
      </c>
    </row>
    <row r="12" spans="1:12" x14ac:dyDescent="0.35">
      <c r="A12" s="93" t="s">
        <v>64</v>
      </c>
      <c r="B12" s="93">
        <f>SUM(Scoreformulier!G35:G37)</f>
        <v>0</v>
      </c>
      <c r="C12" s="93">
        <f>COUNTA(Scoreformulier!G35,Scoreformulier!G36,Scoreformulier!G37)</f>
        <v>0</v>
      </c>
    </row>
    <row r="13" spans="1:12" x14ac:dyDescent="0.35">
      <c r="A13" t="s">
        <v>338</v>
      </c>
      <c r="B13">
        <f>SUM(Scoreformulier!G38:G41)</f>
        <v>0</v>
      </c>
      <c r="C13">
        <f>COUNTA(Scoreformulier!G38:G41)</f>
        <v>0</v>
      </c>
    </row>
    <row r="14" spans="1:12" x14ac:dyDescent="0.35">
      <c r="A14" t="s">
        <v>66</v>
      </c>
      <c r="B14">
        <f>SUM(Scoreformulier!G42:G44)</f>
        <v>0</v>
      </c>
      <c r="C14">
        <f>COUNTA(Scoreformulier!G42:G44)</f>
        <v>0</v>
      </c>
    </row>
    <row r="15" spans="1:12" x14ac:dyDescent="0.35">
      <c r="A15" t="s">
        <v>53</v>
      </c>
      <c r="B15">
        <f>SUM(Scoreformulier!G45:G46)</f>
        <v>0</v>
      </c>
      <c r="C15">
        <f>COUNTA(Scoreformulier!G45:G46)</f>
        <v>0</v>
      </c>
    </row>
    <row r="16" spans="1:12" x14ac:dyDescent="0.35">
      <c r="A16" t="s">
        <v>79</v>
      </c>
      <c r="B16">
        <f>SUM(Scoreformulier!G47:G48)</f>
        <v>0</v>
      </c>
      <c r="C16">
        <f>COUNTA(Scoreformulier!G47:G48)</f>
        <v>0</v>
      </c>
    </row>
    <row r="17" spans="1:8" x14ac:dyDescent="0.35">
      <c r="A17" t="s">
        <v>71</v>
      </c>
      <c r="B17">
        <f>SUM(Scoreformulier!G49:G50)</f>
        <v>0</v>
      </c>
      <c r="C17">
        <f>COUNTA(Scoreformulier!G49:G50)</f>
        <v>0</v>
      </c>
    </row>
    <row r="20" spans="1:8" x14ac:dyDescent="0.35">
      <c r="A20" t="s">
        <v>14</v>
      </c>
    </row>
    <row r="21" spans="1:8" x14ac:dyDescent="0.35">
      <c r="A21" t="s">
        <v>19</v>
      </c>
      <c r="B21" s="93">
        <f>SUM(Scoreformulier!I15,Scoreformulier!I26,Scoreformulier!I30,Scoreformulier!I42,Scoreformulier!I59)</f>
        <v>0</v>
      </c>
      <c r="C21" s="93">
        <f>COUNTA(Scoreformulier!I15,Scoreformulier!I26,Scoreformulier!I30,Scoreformulier!I42,Scoreformulier!I59)</f>
        <v>0</v>
      </c>
    </row>
    <row r="22" spans="1:8" x14ac:dyDescent="0.35">
      <c r="A22" t="s">
        <v>22</v>
      </c>
      <c r="B22" s="93">
        <f>SUM(Scoreformulier!I16:I17,Scoreformulier!I29,Scoreformulier!I54,Scoreformulier!I55,Scoreformulier!I56,Scoreformulier!I57)</f>
        <v>0</v>
      </c>
      <c r="C22" s="93">
        <f>COUNTA(Scoreformulier!I16:I17,Scoreformulier!I29,Scoreformulier!I54,Scoreformulier!I55,Scoreformulier!I56,Scoreformulier!I57)</f>
        <v>0</v>
      </c>
    </row>
    <row r="23" spans="1:8" x14ac:dyDescent="0.35">
      <c r="A23" t="s">
        <v>28</v>
      </c>
      <c r="B23" s="93">
        <f>SUM(Scoreformulier!I18,Scoreformulier!I44,Scoreformulier!I60)</f>
        <v>0</v>
      </c>
      <c r="C23" s="93">
        <f>COUNTA(Scoreformulier!I18,Scoreformulier!I44,Scoreformulier!I60)</f>
        <v>0</v>
      </c>
    </row>
    <row r="24" spans="1:8" x14ac:dyDescent="0.35">
      <c r="A24" t="s">
        <v>33</v>
      </c>
      <c r="B24" s="93">
        <f>SUM(Scoreformulier!I20,Scoreformulier!I23,Scoreformulier!I40,Scoreformulier!I48,Scoreformulier!I49)</f>
        <v>0</v>
      </c>
      <c r="C24" s="93">
        <f>COUNTA(Scoreformulier!I20,Scoreformulier!I23,Scoreformulier!I40,Scoreformulier!I48,Scoreformulier!I49)</f>
        <v>0</v>
      </c>
    </row>
    <row r="25" spans="1:8" x14ac:dyDescent="0.35">
      <c r="A25" t="s">
        <v>25</v>
      </c>
      <c r="B25" s="93">
        <f>SUM(Scoreformulier!I21,Scoreformulier!I32)</f>
        <v>0</v>
      </c>
      <c r="C25" s="93">
        <f>COUNTA(Scoreformulier!I21,Scoreformulier!I32)</f>
        <v>0</v>
      </c>
    </row>
    <row r="26" spans="1:8" x14ac:dyDescent="0.35">
      <c r="A26" t="s">
        <v>38</v>
      </c>
      <c r="B26" s="93">
        <f>SUM(Scoreformulier!I22,Scoreformulier!I27,Scoreformulier!I34,Scoreformulier!I36,Scoreformulier!I50,Scoreformulier!I52)</f>
        <v>0</v>
      </c>
      <c r="C26" s="93">
        <f>COUNTA(Scoreformulier!I22,Scoreformulier!I27,Scoreformulier!I34,Scoreformulier!I36,Scoreformulier!I50,Scoreformulier!I52)</f>
        <v>0</v>
      </c>
      <c r="F26" t="s">
        <v>341</v>
      </c>
      <c r="G26" t="s">
        <v>321</v>
      </c>
      <c r="H26" t="s">
        <v>322</v>
      </c>
    </row>
    <row r="27" spans="1:8" x14ac:dyDescent="0.35">
      <c r="A27" t="s">
        <v>44</v>
      </c>
      <c r="B27">
        <f>SUM(Scoreformulier!I24,Scoreformulier!I41)</f>
        <v>0</v>
      </c>
      <c r="C27">
        <f>COUNTA(Scoreformulier!I24,Scoreformulier!I41)</f>
        <v>0</v>
      </c>
      <c r="F27" t="s">
        <v>146</v>
      </c>
      <c r="G27" s="93">
        <f>SUM(Scoreformulier!I61)</f>
        <v>0</v>
      </c>
      <c r="H27" s="93">
        <f>COUNTA(Scoreformulier!I61)*2</f>
        <v>0</v>
      </c>
    </row>
    <row r="28" spans="1:8" x14ac:dyDescent="0.35">
      <c r="A28" t="s">
        <v>53</v>
      </c>
      <c r="B28" s="93">
        <f>SUM(Scoreformulier!I28,Scoreformulier!I37,Scoreformulier!I58)</f>
        <v>0</v>
      </c>
      <c r="C28" s="93">
        <f>COUNTA(Scoreformulier!I28,Scoreformulier!I37,Scoreformulier!I58)</f>
        <v>0</v>
      </c>
      <c r="F28" t="s">
        <v>137</v>
      </c>
      <c r="G28" s="93">
        <f>SUM(Scoreformulier!I62)</f>
        <v>0</v>
      </c>
      <c r="H28" s="93">
        <f>COUNTA(Scoreformulier!I62)*2</f>
        <v>0</v>
      </c>
    </row>
    <row r="29" spans="1:8" x14ac:dyDescent="0.35">
      <c r="A29" t="s">
        <v>79</v>
      </c>
      <c r="B29" s="93">
        <f>SUM(Scoreformulier!I33,Scoreformulier!I38)</f>
        <v>0</v>
      </c>
      <c r="C29" s="93">
        <f>COUNTA(Scoreformulier!I33,Scoreformulier!I38)</f>
        <v>0</v>
      </c>
      <c r="F29" t="s">
        <v>108</v>
      </c>
      <c r="G29">
        <f>SUM(Scoreformulier!I46)</f>
        <v>0</v>
      </c>
      <c r="H29">
        <f>COUNTA(Scoreformulier!I46)*2</f>
        <v>0</v>
      </c>
    </row>
    <row r="30" spans="1:8" x14ac:dyDescent="0.35">
      <c r="A30" t="s">
        <v>31</v>
      </c>
      <c r="B30" s="93">
        <f>SUM(Scoreformulier!I35,Scoreformulier!I47,Scoreformulier!I53)</f>
        <v>0</v>
      </c>
      <c r="C30" s="93">
        <f>COUNTA(Scoreformulier!I35,Scoreformulier!I47,Scoreformulier!I53)</f>
        <v>0</v>
      </c>
    </row>
    <row r="31" spans="1:8" x14ac:dyDescent="0.35">
      <c r="A31" t="s">
        <v>69</v>
      </c>
      <c r="B31" s="93">
        <f>SUM(Scoreformulier!I51,Scoreformulier!I43)</f>
        <v>0</v>
      </c>
      <c r="C31" s="93">
        <f>COUNTA(Scoreformulier!I43,Scoreformulier!I51)</f>
        <v>0</v>
      </c>
    </row>
  </sheetData>
  <sheetProtection algorithmName="SHA-512" hashValue="u5gAfhigCcoHLtdOsNbK0a1FR+knC8dwOvpfMBAyJ+DSm+5aIm8jowCiA44f3T+EG/XmTcHK+kIuptV8CmHMTQ==" saltValue="38Ph02Dx1ZSkX0JOqfSEWQ==" spinCount="100000" sheet="1" objects="1" scenarios="1"/>
  <protectedRanges>
    <protectedRange algorithmName="SHA-512" hashValue="svMWMbtrVHPSS5Sz1Wre0dqRtiCUTHK+MhroHvQG4Dl7mdmQHygES2+055/o73nT9pNKCJI0eqTc+j1hC8fKiw==" saltValue="9RjuX4wl/BILoh/D5qp1ag==" spinCount="100000" sqref="A1:C32" name="Formules"/>
  </protectedRange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343D1-4579-41CE-88E6-D153A39C36D7}">
  <dimension ref="A1:L38"/>
  <sheetViews>
    <sheetView workbookViewId="0">
      <selection activeCell="E22" sqref="E22"/>
    </sheetView>
  </sheetViews>
  <sheetFormatPr defaultRowHeight="14.5" x14ac:dyDescent="0.35"/>
  <sheetData>
    <row r="1" spans="1:12" x14ac:dyDescent="0.35">
      <c r="A1" t="s">
        <v>12</v>
      </c>
      <c r="B1" t="s">
        <v>321</v>
      </c>
      <c r="C1" t="s">
        <v>322</v>
      </c>
      <c r="F1" t="s">
        <v>323</v>
      </c>
      <c r="G1" t="s">
        <v>321</v>
      </c>
      <c r="H1" t="s">
        <v>322</v>
      </c>
      <c r="K1" t="s">
        <v>343</v>
      </c>
      <c r="L1">
        <f>SUM(B2:B4,B21:B30,G2:G10,G12:G23,G27:G31)</f>
        <v>0</v>
      </c>
    </row>
    <row r="2" spans="1:12" x14ac:dyDescent="0.35">
      <c r="A2" s="93" t="s">
        <v>64</v>
      </c>
      <c r="B2" s="93">
        <f>SUM(Scoreformulier!G94)</f>
        <v>0</v>
      </c>
      <c r="C2" s="93">
        <f>COUNTA(Scoreformulier!G94)</f>
        <v>0</v>
      </c>
      <c r="F2" t="s">
        <v>126</v>
      </c>
      <c r="G2" s="93">
        <f>SUM(Scoreformulier!G67)</f>
        <v>0</v>
      </c>
      <c r="H2" s="93">
        <f>COUNTA(Scoreformulier!G67)*2</f>
        <v>0</v>
      </c>
      <c r="K2" t="s">
        <v>344</v>
      </c>
      <c r="L2">
        <f>SUM(C2:C4,H2:H10,H12:H23,C21:C30,H27:H31)</f>
        <v>0</v>
      </c>
    </row>
    <row r="3" spans="1:12" x14ac:dyDescent="0.35">
      <c r="A3" s="93" t="s">
        <v>31</v>
      </c>
      <c r="B3" s="93">
        <f>SUM(Scoreformulier!G91,Scoreformulier!G92)</f>
        <v>0</v>
      </c>
      <c r="C3" s="93">
        <f>COUNTA(Scoreformulier!G91,Scoreformulier!G92)</f>
        <v>0</v>
      </c>
      <c r="F3" t="s">
        <v>129</v>
      </c>
      <c r="G3" s="93">
        <f>SUM(Scoreformulier!G68,Scoreformulier!G69)</f>
        <v>0</v>
      </c>
      <c r="H3" s="93">
        <f>COUNTA(Scoreformulier!G68,Scoreformulier!G69)*2</f>
        <v>0</v>
      </c>
    </row>
    <row r="4" spans="1:12" x14ac:dyDescent="0.35">
      <c r="A4" s="93" t="s">
        <v>22</v>
      </c>
      <c r="B4" s="93">
        <f>SUM(Scoreformulier!G93)</f>
        <v>0</v>
      </c>
      <c r="C4" s="93">
        <f>COUNTA(Scoreformulier!G93)</f>
        <v>0</v>
      </c>
      <c r="F4" t="s">
        <v>131</v>
      </c>
      <c r="G4" s="93">
        <f>SUM(Scoreformulier!G73,Scoreformulier!G74)</f>
        <v>0</v>
      </c>
      <c r="H4" s="93">
        <f>COUNTA(Scoreformulier!G73,Scoreformulier!G74)*2</f>
        <v>0</v>
      </c>
      <c r="K4" t="e">
        <f>L1/L2*100</f>
        <v>#DIV/0!</v>
      </c>
    </row>
    <row r="5" spans="1:12" x14ac:dyDescent="0.35">
      <c r="F5" t="s">
        <v>133</v>
      </c>
      <c r="G5" s="93">
        <f>SUM(Scoreformulier!G75,Scoreformulier!G76)</f>
        <v>0</v>
      </c>
      <c r="H5" s="93">
        <f>COUNTA(Scoreformulier!G75,Scoreformulier!G76)*2</f>
        <v>0</v>
      </c>
    </row>
    <row r="6" spans="1:12" x14ac:dyDescent="0.35">
      <c r="F6" t="s">
        <v>135</v>
      </c>
      <c r="G6" s="93">
        <f>SUM(Scoreformulier!G82)</f>
        <v>0</v>
      </c>
      <c r="H6" s="93">
        <f>COUNTA(Scoreformulier!G82)*2</f>
        <v>0</v>
      </c>
    </row>
    <row r="7" spans="1:12" x14ac:dyDescent="0.35">
      <c r="F7" t="s">
        <v>137</v>
      </c>
      <c r="G7" s="93">
        <f>SUM(Scoreformulier!G83,Scoreformulier!G84)</f>
        <v>0</v>
      </c>
      <c r="H7" s="93">
        <f>COUNTA(Scoreformulier!G83,Scoreformulier!G84)*2</f>
        <v>0</v>
      </c>
    </row>
    <row r="8" spans="1:12" x14ac:dyDescent="0.35">
      <c r="F8" t="s">
        <v>141</v>
      </c>
      <c r="G8" s="93">
        <f>SUM(Scoreformulier!G86)</f>
        <v>0</v>
      </c>
      <c r="H8" s="93">
        <f>COUNTA(Scoreformulier!G86)*2</f>
        <v>0</v>
      </c>
    </row>
    <row r="9" spans="1:12" x14ac:dyDescent="0.35">
      <c r="F9" t="s">
        <v>143</v>
      </c>
      <c r="G9" s="93">
        <f>SUM(Scoreformulier!G87)</f>
        <v>0</v>
      </c>
      <c r="H9" s="93">
        <f>COUNTA(Scoreformulier!G87)*2</f>
        <v>0</v>
      </c>
    </row>
    <row r="10" spans="1:12" x14ac:dyDescent="0.35">
      <c r="F10" t="s">
        <v>152</v>
      </c>
      <c r="G10">
        <f>SUM(Scoreformulier!G66)</f>
        <v>0</v>
      </c>
      <c r="H10">
        <f>COUNTA(Scoreformulier!G66)*2</f>
        <v>0</v>
      </c>
    </row>
    <row r="12" spans="1:12" x14ac:dyDescent="0.35">
      <c r="F12" t="s">
        <v>158</v>
      </c>
      <c r="G12">
        <f>SUM(Scoreformulier!G70)</f>
        <v>0</v>
      </c>
      <c r="H12">
        <f>COUNTA(Scoreformulier!G70)*2</f>
        <v>0</v>
      </c>
    </row>
    <row r="13" spans="1:12" x14ac:dyDescent="0.35">
      <c r="F13" t="s">
        <v>160</v>
      </c>
      <c r="G13">
        <f>SUM(Scoreformulier!G71)</f>
        <v>0</v>
      </c>
      <c r="H13">
        <f>COUNTA(Scoreformulier!G71)*2</f>
        <v>0</v>
      </c>
    </row>
    <row r="14" spans="1:12" x14ac:dyDescent="0.35">
      <c r="F14" t="s">
        <v>163</v>
      </c>
      <c r="G14">
        <f>SUM(Scoreformulier!G72)</f>
        <v>0</v>
      </c>
      <c r="H14">
        <f>COUNTA(Scoreformulier!G72)*2</f>
        <v>0</v>
      </c>
    </row>
    <row r="15" spans="1:12" x14ac:dyDescent="0.35">
      <c r="F15" t="s">
        <v>170</v>
      </c>
      <c r="G15">
        <f>SUM(Scoreformulier!G77)</f>
        <v>0</v>
      </c>
      <c r="H15">
        <f>COUNTA(Scoreformulier!G77)*2</f>
        <v>0</v>
      </c>
    </row>
    <row r="16" spans="1:12" x14ac:dyDescent="0.35">
      <c r="F16" t="s">
        <v>172</v>
      </c>
      <c r="G16">
        <f>SUM(Scoreformulier!G78)</f>
        <v>0</v>
      </c>
      <c r="H16">
        <f>COUNTA(Scoreformulier!G78)*2</f>
        <v>0</v>
      </c>
    </row>
    <row r="17" spans="1:8" x14ac:dyDescent="0.35">
      <c r="F17" t="s">
        <v>174</v>
      </c>
      <c r="G17">
        <f>SUM(Scoreformulier!G79)</f>
        <v>0</v>
      </c>
      <c r="H17">
        <f>COUNTA(Scoreformulier!G79)*2</f>
        <v>0</v>
      </c>
    </row>
    <row r="18" spans="1:8" x14ac:dyDescent="0.35">
      <c r="F18" t="s">
        <v>176</v>
      </c>
      <c r="G18">
        <f>SUM(Scoreformulier!G80)</f>
        <v>0</v>
      </c>
      <c r="H18">
        <f>COUNTA(Scoreformulier!G80)*2</f>
        <v>0</v>
      </c>
    </row>
    <row r="19" spans="1:8" x14ac:dyDescent="0.35">
      <c r="F19" t="s">
        <v>179</v>
      </c>
      <c r="G19">
        <f>SUM(Scoreformulier!G81)</f>
        <v>0</v>
      </c>
      <c r="H19">
        <f>COUNTA(Scoreformulier!G81)*3</f>
        <v>0</v>
      </c>
    </row>
    <row r="20" spans="1:8" x14ac:dyDescent="0.35">
      <c r="A20" t="s">
        <v>14</v>
      </c>
      <c r="F20" t="s">
        <v>183</v>
      </c>
      <c r="G20">
        <f>SUM(Scoreformulier!G85)</f>
        <v>0</v>
      </c>
      <c r="H20">
        <f>COUNTA(Scoreformulier!G85)*2</f>
        <v>0</v>
      </c>
    </row>
    <row r="21" spans="1:8" x14ac:dyDescent="0.35">
      <c r="A21" t="s">
        <v>19</v>
      </c>
      <c r="B21" s="93">
        <f>SUM(Scoreformulier!I66,Scoreformulier!I86)</f>
        <v>0</v>
      </c>
      <c r="C21" s="93">
        <f>COUNTA(Scoreformulier!I66,Scoreformulier!I86)</f>
        <v>0</v>
      </c>
      <c r="F21" t="s">
        <v>185</v>
      </c>
      <c r="G21">
        <f>SUM(Scoreformulier!G88)</f>
        <v>0</v>
      </c>
      <c r="H21">
        <f>COUNTA(Scoreformulier!G88)*2</f>
        <v>0</v>
      </c>
    </row>
    <row r="22" spans="1:8" x14ac:dyDescent="0.35">
      <c r="A22" t="s">
        <v>22</v>
      </c>
      <c r="B22" s="93">
        <f>SUM(Scoreformulier!I70,Scoreformulier!I73,Scoreformulier!I75,Scoreformulier!I76,Scoreformulier!I79,Scoreformulier!I82,Scoreformulier!I83)</f>
        <v>0</v>
      </c>
      <c r="C22" s="93">
        <f>COUNTA(Scoreformulier!I70,Scoreformulier!I73,Scoreformulier!I75,Scoreformulier!I76,Scoreformulier!I79,Scoreformulier!I82,Scoreformulier!I83)</f>
        <v>0</v>
      </c>
      <c r="F22" t="s">
        <v>187</v>
      </c>
      <c r="G22">
        <f>SUM(Scoreformulier!G89)</f>
        <v>0</v>
      </c>
      <c r="H22">
        <f>COUNTA(Scoreformulier!G89)*2</f>
        <v>0</v>
      </c>
    </row>
    <row r="23" spans="1:8" x14ac:dyDescent="0.35">
      <c r="A23" t="s">
        <v>28</v>
      </c>
      <c r="B23" s="93">
        <f>SUM(Scoreformulier!I87)</f>
        <v>0</v>
      </c>
      <c r="C23" s="93">
        <f>COUNTA(Scoreformulier!I87)</f>
        <v>0</v>
      </c>
      <c r="F23" t="s">
        <v>190</v>
      </c>
      <c r="G23">
        <f>SUM(Scoreformulier!G90)</f>
        <v>0</v>
      </c>
      <c r="H23">
        <f>COUNTA(Scoreformulier!G90)*2</f>
        <v>0</v>
      </c>
    </row>
    <row r="24" spans="1:8" x14ac:dyDescent="0.35">
      <c r="A24" t="s">
        <v>33</v>
      </c>
      <c r="B24" s="93">
        <f>SUM(Scoreformulier!I72)</f>
        <v>0</v>
      </c>
      <c r="C24" s="93">
        <f>COUNTA(Scoreformulier!I72)</f>
        <v>0</v>
      </c>
    </row>
    <row r="25" spans="1:8" x14ac:dyDescent="0.35">
      <c r="A25" t="s">
        <v>25</v>
      </c>
      <c r="B25" s="93">
        <f>SUM(Scoreformulier!I80,Scoreformulier!I85,Scoreformulier!I89)</f>
        <v>0</v>
      </c>
      <c r="C25" s="93">
        <f>COUNTA(Scoreformulier!I80,Scoreformulier!I85,Scoreformulier!I89)</f>
        <v>0</v>
      </c>
    </row>
    <row r="26" spans="1:8" x14ac:dyDescent="0.35">
      <c r="A26" t="s">
        <v>38</v>
      </c>
      <c r="B26" s="93">
        <f>SUM(Scoreformulier!I67,Scoreformulier!I78)</f>
        <v>0</v>
      </c>
      <c r="C26" s="93">
        <f>COUNTA(Scoreformulier!I67,Scoreformulier!I78)</f>
        <v>0</v>
      </c>
      <c r="F26" t="s">
        <v>341</v>
      </c>
      <c r="G26" t="s">
        <v>321</v>
      </c>
      <c r="H26" t="s">
        <v>322</v>
      </c>
    </row>
    <row r="27" spans="1:8" x14ac:dyDescent="0.35">
      <c r="A27" t="s">
        <v>53</v>
      </c>
      <c r="B27" s="93">
        <f>SUM(Scoreformulier!I77,Scoreformulier!I84)</f>
        <v>0</v>
      </c>
      <c r="C27" s="93">
        <f>COUNTA(Scoreformulier!I77,Scoreformulier!I84)</f>
        <v>0</v>
      </c>
      <c r="F27" t="s">
        <v>146</v>
      </c>
      <c r="G27">
        <f>SUM(Scoreformulier!I92,Scoreformulier!I81)</f>
        <v>0</v>
      </c>
      <c r="H27">
        <f>COUNTA(Scoreformulier!I92,Scoreformulier!I81)*2</f>
        <v>0</v>
      </c>
    </row>
    <row r="28" spans="1:8" x14ac:dyDescent="0.35">
      <c r="A28" t="s">
        <v>79</v>
      </c>
      <c r="B28" s="93">
        <f>SUM(Scoreformulier!I74)</f>
        <v>0</v>
      </c>
      <c r="C28" s="93">
        <f>COUNTA(Scoreformulier!I74)</f>
        <v>0</v>
      </c>
      <c r="F28" t="s">
        <v>137</v>
      </c>
      <c r="G28">
        <f>SUM(Scoreformulier!I93)</f>
        <v>0</v>
      </c>
      <c r="H28">
        <f>COUNTA(Scoreformulier!I93)*2</f>
        <v>0</v>
      </c>
    </row>
    <row r="29" spans="1:8" x14ac:dyDescent="0.35">
      <c r="A29" t="s">
        <v>31</v>
      </c>
      <c r="B29" s="93">
        <f>SUM(Scoreformulier!I69)</f>
        <v>0</v>
      </c>
      <c r="C29" s="93">
        <f>COUNTA(Scoreformulier!I69)</f>
        <v>0</v>
      </c>
      <c r="F29" t="s">
        <v>191</v>
      </c>
      <c r="G29">
        <f>SUM(Scoreformulier!I90)</f>
        <v>0</v>
      </c>
      <c r="H29">
        <f>COUNTA(Scoreformulier!I90)*2</f>
        <v>0</v>
      </c>
    </row>
    <row r="30" spans="1:8" x14ac:dyDescent="0.35">
      <c r="A30" t="s">
        <v>69</v>
      </c>
      <c r="B30" s="93">
        <f>SUM(Scoreformulier!I71)</f>
        <v>0</v>
      </c>
      <c r="C30" s="93">
        <f>COUNTA(Scoreformulier!I71)</f>
        <v>0</v>
      </c>
      <c r="F30" t="s">
        <v>193</v>
      </c>
      <c r="G30">
        <f>SUM(Scoreformulier!I91)</f>
        <v>0</v>
      </c>
      <c r="H30">
        <f>COUNTA(Scoreformulier!I91)*2</f>
        <v>0</v>
      </c>
    </row>
    <row r="31" spans="1:8" x14ac:dyDescent="0.35">
      <c r="F31" t="s">
        <v>196</v>
      </c>
      <c r="G31">
        <f>SUM(Scoreformulier!I94)</f>
        <v>0</v>
      </c>
      <c r="H31">
        <f>COUNTA(Scoreformulier!I94)*2</f>
        <v>0</v>
      </c>
    </row>
    <row r="33" spans="1:3" x14ac:dyDescent="0.35">
      <c r="A33" t="s">
        <v>227</v>
      </c>
    </row>
    <row r="34" spans="1:3" x14ac:dyDescent="0.35">
      <c r="A34" t="s">
        <v>106</v>
      </c>
      <c r="B34">
        <f>SUM(Scoreformulier!G98:G100)</f>
        <v>0</v>
      </c>
      <c r="C34">
        <f>COUNTA(Scoreformulier!G98:G100)</f>
        <v>0</v>
      </c>
    </row>
    <row r="35" spans="1:3" x14ac:dyDescent="0.35">
      <c r="A35" t="s">
        <v>110</v>
      </c>
      <c r="B35">
        <f>SUM(Scoreformulier!G101:G103)</f>
        <v>0</v>
      </c>
      <c r="C35">
        <f>COUNTA(Scoreformulier!G101:G103)</f>
        <v>0</v>
      </c>
    </row>
    <row r="36" spans="1:3" x14ac:dyDescent="0.35">
      <c r="A36" t="s">
        <v>113</v>
      </c>
      <c r="B36">
        <f>SUM(Scoreformulier!G104:G106)</f>
        <v>0</v>
      </c>
      <c r="C36">
        <f>COUNTA(Scoreformulier!G104:G106)</f>
        <v>0</v>
      </c>
    </row>
    <row r="37" spans="1:3" x14ac:dyDescent="0.35">
      <c r="A37" t="s">
        <v>117</v>
      </c>
      <c r="B37">
        <f>SUM(Scoreformulier!G107:G109)</f>
        <v>0</v>
      </c>
      <c r="C37">
        <f>COUNTA(Scoreformulier!G107:G109)</f>
        <v>0</v>
      </c>
    </row>
    <row r="38" spans="1:3" x14ac:dyDescent="0.35">
      <c r="A38" t="s">
        <v>120</v>
      </c>
      <c r="B38">
        <f>SUM(Scoreformulier!G110:G112)</f>
        <v>0</v>
      </c>
      <c r="C38">
        <f>COUNTA(Scoreformulier!G110:G112)</f>
        <v>0</v>
      </c>
    </row>
  </sheetData>
  <sheetProtection algorithmName="SHA-512" hashValue="HK9u2CXU9cL85m3KQbLy9SBWjxctHQAYHjgZMbqD3vsLI49D3bk9f6RBCGQoZYfuzZKWX6YLq9YdcaJSNEjv8A==" saltValue="EKjfLhF1TNlZ9Eti0yAwIg==" spinCount="100000" sheet="1" objects="1" scenarios="1"/>
  <protectedRanges>
    <protectedRange algorithmName="SHA-512" hashValue="svMWMbtrVHPSS5Sz1Wre0dqRtiCUTHK+MhroHvQG4Dl7mdmQHygES2+055/o73nT9pNKCJI0eqTc+j1hC8fKiw==" saltValue="9RjuX4wl/BILoh/D5qp1ag==" spinCount="100000" sqref="A1:C4 A6:C11 A13:C30 A32:C39" name="Formules"/>
  </protectedRange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BE19945A59C94EB032AC4985D81E1D" ma:contentTypeVersion="17" ma:contentTypeDescription="Een nieuw document maken." ma:contentTypeScope="" ma:versionID="0b3601473d758302fd018f6de66a61f5">
  <xsd:schema xmlns:xsd="http://www.w3.org/2001/XMLSchema" xmlns:xs="http://www.w3.org/2001/XMLSchema" xmlns:p="http://schemas.microsoft.com/office/2006/metadata/properties" xmlns:ns2="d11481a2-52c5-413c-b04b-a936a6926dc6" xmlns:ns3="03cb4e1a-76a8-4b95-b815-799d369d9f51" targetNamespace="http://schemas.microsoft.com/office/2006/metadata/properties" ma:root="true" ma:fieldsID="3fe1e2cf260b068c07ee426b7e6029fe" ns2:_="" ns3:_="">
    <xsd:import namespace="d11481a2-52c5-413c-b04b-a936a6926dc6"/>
    <xsd:import namespace="03cb4e1a-76a8-4b95-b815-799d369d9f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1481a2-52c5-413c-b04b-a936a6926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a3161a2a-9f50-42b4-8a3d-21c26a533460"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cb4e1a-76a8-4b95-b815-799d369d9f5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0" nillable="true" ma:displayName="Taxonomy Catch All Column" ma:hidden="true" ma:list="{30e55ed0-a5d1-46e1-be36-b270dca679a5}" ma:internalName="TaxCatchAll" ma:showField="CatchAllData" ma:web="03cb4e1a-76a8-4b95-b815-799d369d9f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11481a2-52c5-413c-b04b-a936a6926dc6">
      <Terms xmlns="http://schemas.microsoft.com/office/infopath/2007/PartnerControls"/>
    </lcf76f155ced4ddcb4097134ff3c332f>
    <TaxCatchAll xmlns="03cb4e1a-76a8-4b95-b815-799d369d9f51" xsi:nil="true"/>
  </documentManagement>
</p:properties>
</file>

<file path=customXml/itemProps1.xml><?xml version="1.0" encoding="utf-8"?>
<ds:datastoreItem xmlns:ds="http://schemas.openxmlformats.org/officeDocument/2006/customXml" ds:itemID="{54FD6E1F-EFA0-4231-8660-A6789D9DC5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1481a2-52c5-413c-b04b-a936a6926dc6"/>
    <ds:schemaRef ds:uri="03cb4e1a-76a8-4b95-b815-799d369d9f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4F9052-E8E4-4BE9-B746-3044B1597DF6}">
  <ds:schemaRefs>
    <ds:schemaRef ds:uri="http://schemas.microsoft.com/sharepoint/v3/contenttype/forms"/>
  </ds:schemaRefs>
</ds:datastoreItem>
</file>

<file path=customXml/itemProps3.xml><?xml version="1.0" encoding="utf-8"?>
<ds:datastoreItem xmlns:ds="http://schemas.openxmlformats.org/officeDocument/2006/customXml" ds:itemID="{BA64159F-AADD-45BE-A585-C93FD524CEAE}">
  <ds:schemaRefs>
    <ds:schemaRef ds:uri="http://purl.org/dc/dcmitype/"/>
    <ds:schemaRef ds:uri="http://schemas.microsoft.com/office/2006/metadata/properties"/>
    <ds:schemaRef ds:uri="http://www.w3.org/XML/1998/namespace"/>
    <ds:schemaRef ds:uri="d11481a2-52c5-413c-b04b-a936a6926dc6"/>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03cb4e1a-76a8-4b95-b815-799d369d9f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Scoreformulier</vt:lpstr>
      <vt:lpstr>Primaire cyclus opstellen</vt:lpstr>
      <vt:lpstr>De KAT</vt:lpstr>
      <vt:lpstr>Voor ouders</vt:lpstr>
      <vt:lpstr>Tabel 2 en PCCR set AenB</vt:lpstr>
      <vt:lpstr>PCCR alleen set A</vt:lpstr>
      <vt:lpstr>PCCR alleen set B</vt:lpstr>
      <vt:lpstr>'Primaire cyclus opstellen'!_Int_e8Ihu9Z6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Scheffer, Anouk</dc:creator>
  <cp:keywords/>
  <dc:description/>
  <cp:lastModifiedBy>Scheffer, Anouk</cp:lastModifiedBy>
  <cp:revision/>
  <dcterms:created xsi:type="dcterms:W3CDTF">2022-12-06T08:55:36Z</dcterms:created>
  <dcterms:modified xsi:type="dcterms:W3CDTF">2024-06-03T09:18:07Z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0x010100F6BE19945A59C94EB032AC4985D81E1D</vt:lpwstr>
  </property>
  <property fmtid="{D5CDD505-2E9C-101B-9397-08002B2CF9AE}" pid="3" name="MediaServiceImageTags">
    <vt:lpwstr/>
  </property>
</Properties>
</file>